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autoCompressPictures="0"/>
  <mc:AlternateContent xmlns:mc="http://schemas.openxmlformats.org/markup-compatibility/2006">
    <mc:Choice Requires="x15">
      <x15ac:absPath xmlns:x15ac="http://schemas.microsoft.com/office/spreadsheetml/2010/11/ac" url="C:\Users\john.KEYSANDPINS\Downloads\"/>
    </mc:Choice>
  </mc:AlternateContent>
  <xr:revisionPtr revIDLastSave="0" documentId="13_ncr:1_{65534BA2-3D6D-4CC4-8C96-2BC67CE1D31A}" xr6:coauthVersionLast="47" xr6:coauthVersionMax="47" xr10:uidLastSave="{00000000-0000-0000-0000-000000000000}"/>
  <workbookProtection workbookAlgorithmName="SHA-512" workbookHashValue="5v2aA6FOj2ppkrpBljBOFpJAzZq9q0ponMf+T0OUhZKRkOeH7hIom2lpE2Ip+VzVMaLkFftOSTRTVAsy0DgE5A==" workbookSaltValue="BiN2T2ZsbwM0YqEFzU6ilg==" workbookSpinCount="100000" lockStructure="1"/>
  <bookViews>
    <workbookView xWindow="-28920" yWindow="-339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s="1"/>
  <c r="T2500" i="5"/>
  <c r="S2500" i="5"/>
  <c r="R2500" i="5"/>
  <c r="J2500" i="5"/>
  <c r="I2500" i="5"/>
  <c r="H2500" i="5"/>
  <c r="G2500" i="5"/>
  <c r="F2500" i="5"/>
  <c r="B54" i="6"/>
  <c r="G54" i="6" s="1"/>
  <c r="B53" i="6"/>
  <c r="G53" i="6" s="1"/>
  <c r="P27" i="4"/>
  <c r="B58" i="6"/>
  <c r="G58" i="6" s="1"/>
  <c r="B56" i="6"/>
  <c r="G56" i="6" s="1"/>
  <c r="K63" i="6"/>
  <c r="K64" i="6"/>
  <c r="B51" i="6"/>
  <c r="G51" i="6" s="1"/>
  <c r="B21" i="6"/>
  <c r="G21" i="6" s="1"/>
  <c r="H21" i="6" s="1"/>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s="1"/>
  <c r="B55" i="6"/>
  <c r="G55" i="6"/>
  <c r="B50" i="6"/>
  <c r="G50" i="6" s="1"/>
  <c r="B49" i="6"/>
  <c r="G49" i="6" s="1"/>
  <c r="B48" i="6"/>
  <c r="G48" i="6"/>
  <c r="B46" i="6"/>
  <c r="G46" i="6"/>
  <c r="B45" i="6"/>
  <c r="G45" i="6"/>
  <c r="B44" i="6"/>
  <c r="G44" i="6" s="1"/>
  <c r="B43" i="6"/>
  <c r="G43" i="6" s="1"/>
  <c r="B41" i="6"/>
  <c r="G41" i="6"/>
  <c r="B40" i="6"/>
  <c r="G40" i="6"/>
  <c r="B39" i="6"/>
  <c r="G39" i="6" s="1"/>
  <c r="B38" i="6"/>
  <c r="G38" i="6"/>
  <c r="B36" i="6"/>
  <c r="G36" i="6"/>
  <c r="B35" i="6"/>
  <c r="G35" i="6"/>
  <c r="B34" i="6"/>
  <c r="G34" i="6" s="1"/>
  <c r="B33" i="6"/>
  <c r="G33" i="6" s="1"/>
  <c r="B31" i="6"/>
  <c r="G31" i="6"/>
  <c r="B30" i="6"/>
  <c r="G30" i="6"/>
  <c r="B29" i="6"/>
  <c r="G29" i="6"/>
  <c r="H29" i="6"/>
  <c r="D29" i="6"/>
  <c r="B28" i="6"/>
  <c r="G28" i="6"/>
  <c r="B26" i="6"/>
  <c r="G26" i="6"/>
  <c r="B18" i="6"/>
  <c r="F26" i="6"/>
  <c r="B25" i="6"/>
  <c r="G25" i="6"/>
  <c r="B24" i="6"/>
  <c r="G24" i="6" s="1"/>
  <c r="B23" i="6"/>
  <c r="G23" i="6" s="1"/>
  <c r="H23" i="6" s="1"/>
  <c r="D23" i="6" s="1"/>
  <c r="B17" i="6"/>
  <c r="F25" i="6"/>
  <c r="B16" i="6"/>
  <c r="B15" i="6"/>
  <c r="H14" i="6"/>
  <c r="B13" i="6"/>
  <c r="G13" i="6" s="1"/>
  <c r="H13" i="6" s="1"/>
  <c r="D13" i="6" s="1"/>
  <c r="B12" i="6"/>
  <c r="G12" i="6"/>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C16" i="6" s="1"/>
  <c r="I16" i="6"/>
  <c r="I10" i="6"/>
  <c r="P4" i="5"/>
  <c r="D4" i="8"/>
  <c r="I28" i="6"/>
  <c r="B1001" i="7"/>
  <c r="I23" i="6"/>
  <c r="L63" i="6"/>
  <c r="B35" i="4"/>
  <c r="J20" i="6"/>
  <c r="J44" i="6"/>
  <c r="B38" i="4"/>
  <c r="B56" i="4" s="1"/>
  <c r="A38"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9" i="4" s="1"/>
  <c r="A41"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55" i="4" s="1"/>
  <c r="I56" i="6"/>
  <c r="J4" i="6"/>
  <c r="D25" i="4"/>
  <c r="D37" i="4" s="1"/>
  <c r="A24" i="6"/>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c r="G20" i="6"/>
  <c r="D16" i="6"/>
  <c r="K62" i="6"/>
  <c r="E2363" i="5"/>
  <c r="X2363" i="5" s="1"/>
  <c r="I2363" i="5"/>
  <c r="H2363" i="5"/>
  <c r="J2363" i="5"/>
  <c r="R1619" i="5"/>
  <c r="H1619" i="5"/>
  <c r="I1619" i="5"/>
  <c r="E1619" i="5"/>
  <c r="X1619" i="5" s="1"/>
  <c r="J1619" i="5"/>
  <c r="F1619" i="5"/>
  <c r="G61" i="6"/>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D20" i="6" s="1"/>
  <c r="B46" i="4"/>
  <c r="A30" i="6"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K61" i="6"/>
  <c r="D15" i="6"/>
  <c r="F33" i="6"/>
  <c r="F61" i="6"/>
  <c r="B2" i="6" s="1"/>
  <c r="F28" i="6"/>
  <c r="H28" i="6" s="1"/>
  <c r="D28" i="6" s="1"/>
  <c r="F43" i="6"/>
  <c r="F38" i="6"/>
  <c r="H38" i="6" s="1"/>
  <c r="D38" i="6" s="1"/>
  <c r="H61" i="6"/>
  <c r="D61" i="6" s="1"/>
  <c r="B75" i="4" l="1"/>
  <c r="A54" i="6" s="1"/>
  <c r="B57" i="4"/>
  <c r="A39" i="6" s="1"/>
  <c r="H43" i="6"/>
  <c r="D43" i="6" s="1"/>
  <c r="A26" i="6"/>
  <c r="H33" i="6"/>
  <c r="D33" i="6" s="1"/>
  <c r="C21" i="6"/>
  <c r="D21" i="6"/>
  <c r="F24" i="6"/>
  <c r="B47" i="4"/>
  <c r="A31" i="6" s="1"/>
  <c r="B49" i="4"/>
  <c r="A32" i="6" s="1"/>
  <c r="B43" i="4"/>
  <c r="A27" i="6" s="1"/>
  <c r="B37" i="4"/>
  <c r="A22" i="6" s="1"/>
  <c r="B55" i="4"/>
  <c r="A37" i="6" s="1"/>
  <c r="B61" i="4"/>
  <c r="A42" i="6" s="1"/>
  <c r="C38" i="6"/>
  <c r="C20" i="6"/>
  <c r="C33" i="6"/>
  <c r="C23" i="6"/>
  <c r="C15" i="6"/>
  <c r="C61" i="6"/>
  <c r="C28" i="6"/>
  <c r="C13" i="6"/>
  <c r="C12" i="6"/>
  <c r="C11" i="6"/>
  <c r="B52" i="4"/>
  <c r="A35" i="6" s="1"/>
  <c r="A25" i="6"/>
  <c r="B64" i="4"/>
  <c r="A45" i="6" s="1"/>
  <c r="B74" i="4"/>
  <c r="A53" i="6" s="1"/>
  <c r="C10" i="6"/>
  <c r="C9" i="6"/>
  <c r="C8" i="6"/>
  <c r="C7" i="6"/>
  <c r="C2" i="6"/>
  <c r="H60" i="6"/>
  <c r="D60" i="6" s="1"/>
  <c r="C5" i="6"/>
  <c r="F6" i="6"/>
  <c r="H6" i="6" s="1"/>
  <c r="C4" i="6"/>
  <c r="D4" i="6"/>
  <c r="B53" i="4"/>
  <c r="A36" i="6" s="1"/>
  <c r="B65" i="4"/>
  <c r="A46" i="6" s="1"/>
  <c r="G61" i="4"/>
  <c r="B63" i="4"/>
  <c r="A44" i="6" s="1"/>
  <c r="D61" i="4"/>
  <c r="G31" i="4"/>
  <c r="G65" i="6"/>
  <c r="H65" i="6" s="1"/>
  <c r="D68" i="4"/>
  <c r="C65" i="6"/>
  <c r="G49" i="4"/>
  <c r="D49" i="4"/>
  <c r="G43" i="4"/>
  <c r="G37" i="4"/>
  <c r="G68" i="4"/>
  <c r="D43" i="4"/>
  <c r="D31" i="4"/>
  <c r="B62" i="4"/>
  <c r="A43" i="6" s="1"/>
  <c r="B50" i="4"/>
  <c r="A33" i="6" s="1"/>
  <c r="A23" i="6"/>
  <c r="B44" i="4"/>
  <c r="A28" i="6" s="1"/>
  <c r="D55" i="4"/>
  <c r="C43" i="6" l="1"/>
  <c r="F48" i="6"/>
  <c r="F39" i="6"/>
  <c r="H39" i="6" s="1"/>
  <c r="F62" i="6"/>
  <c r="H62" i="6" s="1"/>
  <c r="F34" i="6"/>
  <c r="H34" i="6" s="1"/>
  <c r="H24" i="6"/>
  <c r="F44" i="6"/>
  <c r="H44" i="6" s="1"/>
  <c r="C6" i="6"/>
  <c r="D6" i="6"/>
  <c r="C60" i="6"/>
  <c r="D44" i="6" l="1"/>
  <c r="C44" i="6"/>
  <c r="D24" i="6"/>
  <c r="C24" i="6"/>
  <c r="D34" i="6"/>
  <c r="C34" i="6"/>
  <c r="D62" i="6"/>
  <c r="C62" i="6"/>
  <c r="D39" i="6"/>
  <c r="C39" i="6"/>
  <c r="F64" i="6"/>
  <c r="F58" i="6"/>
  <c r="H58" i="6" s="1"/>
  <c r="F56" i="6"/>
  <c r="H56" i="6" s="1"/>
  <c r="F50" i="6"/>
  <c r="F53" i="6"/>
  <c r="H53" i="6" s="1"/>
  <c r="F54" i="6"/>
  <c r="H54" i="6" s="1"/>
  <c r="F55" i="6"/>
  <c r="H55" i="6" s="1"/>
  <c r="F63" i="6"/>
  <c r="F59" i="6"/>
  <c r="H59" i="6" s="1"/>
  <c r="H48" i="6"/>
  <c r="F49" i="6"/>
  <c r="H49" i="6" s="1"/>
  <c r="D53" i="6" l="1"/>
  <c r="C53" i="6"/>
  <c r="H50" i="6"/>
  <c r="F51" i="6"/>
  <c r="H51" i="6" s="1"/>
  <c r="D49" i="6"/>
  <c r="C49" i="6"/>
  <c r="D56" i="6"/>
  <c r="C56" i="6"/>
  <c r="C48" i="6"/>
  <c r="D48" i="6"/>
  <c r="D58" i="6"/>
  <c r="C58" i="6"/>
  <c r="D59" i="6"/>
  <c r="C59" i="6"/>
  <c r="D55" i="6"/>
  <c r="C55" i="6"/>
  <c r="D54" i="6"/>
  <c r="C54" i="6"/>
  <c r="C51" i="6" l="1"/>
  <c r="D51" i="6"/>
  <c r="D50" i="6"/>
  <c r="C50" i="6"/>
  <c r="H66" i="6"/>
  <c r="D2" i="6" s="1"/>
</calcChain>
</file>

<file path=xl/sharedStrings.xml><?xml version="1.0" encoding="utf-8"?>
<sst xmlns="http://schemas.openxmlformats.org/spreadsheetml/2006/main" count="15012" uniqueCount="12824">
  <si>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</si>
  <si>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</si>
  <si>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</si>
  <si>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</si>
  <si>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</si>
  <si>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</si>
  <si>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</si>
  <si>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</si>
  <si>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</si>
  <si>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</si>
  <si>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</si>
  <si>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</si>
  <si>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</si>
  <si>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</si>
  <si>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</si>
  <si>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</si>
  <si>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</si>
  <si>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</si>
  <si>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</si>
  <si>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</si>
  <si>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</si>
  <si>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</si>
  <si>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</si>
  <si>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</si>
  <si>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</si>
  <si>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</si>
  <si>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</si>
  <si>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</si>
  <si>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</si>
  <si>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</si>
  <si>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</si>
  <si>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</si>
  <si>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</si>
  <si>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</si>
  <si>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</si>
  <si>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</si>
  <si>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</si>
  <si>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</si>
  <si>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</si>
  <si>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</si>
  <si>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</si>
  <si>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</si>
  <si>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</si>
  <si>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</si>
  <si>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</si>
  <si>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</si>
  <si>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</si>
  <si>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</si>
  <si>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</si>
  <si>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</si>
  <si>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</si>
  <si>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</si>
  <si>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</si>
  <si>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</si>
  <si>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</si>
  <si>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</si>
  <si>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</si>
  <si>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</si>
  <si>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</si>
  <si>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</si>
  <si>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</si>
  <si>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</si>
  <si>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</si>
  <si>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</si>
  <si>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</si>
  <si>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</si>
  <si>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</si>
  <si>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</si>
  <si>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</si>
  <si>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</si>
  <si>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</si>
  <si>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</si>
  <si>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</si>
  <si>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</si>
  <si>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</si>
  <si>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</si>
  <si>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</si>
  <si>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</si>
  <si>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</si>
  <si>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</si>
  <si>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</si>
  <si>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</si>
  <si>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</si>
  <si>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</si>
  <si>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</si>
  <si>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</si>
  <si>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</si>
  <si>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</si>
  <si>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</si>
  <si>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</si>
  <si>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</si>
  <si>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</si>
  <si>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</si>
  <si>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</si>
  <si>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</si>
  <si>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</si>
  <si>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</si>
  <si>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</si>
  <si>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</si>
  <si>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</si>
  <si>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</si>
  <si>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</si>
  <si>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</si>
  <si>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</si>
  <si>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</si>
  <si>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</si>
  <si>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</si>
  <si>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</si>
  <si>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</si>
  <si>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</si>
  <si>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</si>
  <si>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</si>
  <si>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</si>
  <si>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</si>
  <si>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</si>
  <si>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</si>
  <si>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</si>
  <si>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</si>
  <si>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</si>
  <si>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</si>
  <si>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</si>
  <si>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</si>
  <si>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</si>
  <si>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</si>
  <si>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</si>
  <si>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</si>
  <si>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</si>
  <si>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</si>
  <si>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</si>
  <si>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</si>
  <si>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</si>
  <si>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</si>
  <si>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</si>
  <si>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</si>
  <si>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</si>
  <si>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</si>
  <si>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</si>
  <si>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</si>
  <si>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</si>
  <si>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</si>
  <si>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</si>
  <si>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</si>
  <si>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</si>
  <si>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</si>
  <si>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</si>
  <si>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</si>
  <si>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</si>
  <si>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</si>
  <si>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</si>
  <si>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</si>
  <si>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</si>
  <si>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</si>
  <si>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</si>
  <si>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</si>
  <si>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</si>
  <si>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</si>
  <si>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</si>
  <si>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</si>
  <si>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</si>
  <si>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</si>
  <si>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</si>
  <si>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</si>
  <si>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</si>
  <si>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</si>
  <si>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</si>
  <si>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</si>
  <si>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</si>
  <si>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</si>
  <si>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</si>
  <si>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</si>
  <si>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</si>
  <si>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</si>
  <si>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</si>
  <si>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</si>
  <si>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</si>
  <si>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</si>
  <si>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</si>
  <si>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</si>
  <si>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</si>
  <si>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</si>
  <si>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</si>
  <si>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</si>
  <si>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</si>
  <si>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</si>
  <si>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</si>
  <si>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</si>
  <si>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</si>
  <si>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</si>
  <si>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</si>
  <si>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</si>
  <si>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</si>
  <si>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</si>
  <si>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</si>
  <si>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</si>
  <si>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</si>
  <si>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</si>
  <si>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</si>
  <si>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</si>
  <si>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</si>
  <si>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</si>
  <si>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</si>
  <si>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</si>
  <si>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</si>
  <si>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</si>
  <si>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</si>
  <si>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</si>
  <si>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</si>
  <si>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</si>
  <si>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</si>
  <si>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</si>
  <si>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</si>
  <si>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</si>
  <si>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</si>
  <si>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</si>
  <si>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</si>
  <si>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</si>
  <si>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</si>
  <si>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</si>
  <si>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</si>
  <si>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</si>
  <si>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</si>
  <si>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</si>
  <si>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</si>
  <si>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</si>
  <si>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</si>
  <si>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</si>
  <si>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</si>
  <si>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</si>
  <si>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</si>
  <si>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</si>
  <si>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</si>
  <si>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</si>
  <si>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</si>
  <si>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</si>
  <si>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</si>
  <si>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</si>
  <si>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</si>
  <si>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</si>
  <si>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</si>
  <si>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</si>
  <si>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</si>
  <si>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</si>
  <si>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</si>
  <si>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</si>
  <si>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</si>
  <si>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</si>
  <si>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</si>
  <si>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</si>
  <si>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</si>
  <si>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</si>
  <si>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</si>
  <si>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</si>
  <si>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</si>
  <si>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</si>
  <si>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</si>
  <si>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</si>
  <si>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</si>
  <si>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</si>
  <si>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</si>
  <si>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</si>
  <si>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</si>
  <si>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</si>
  <si>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</si>
  <si>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</si>
  <si>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</si>
  <si>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</si>
  <si>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</si>
  <si>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</si>
  <si>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</si>
  <si>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</si>
  <si>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</si>
  <si>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</si>
  <si>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</si>
  <si>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</si>
  <si>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</si>
  <si>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</si>
  <si>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</si>
  <si>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</si>
  <si>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</si>
  <si>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</si>
  <si>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</si>
  <si>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</si>
  <si>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</si>
  <si>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</si>
  <si>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</si>
  <si>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</si>
  <si>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</si>
  <si>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</si>
  <si>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</si>
  <si>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</si>
  <si>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</si>
  <si>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</si>
  <si>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</si>
  <si>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</si>
  <si>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</si>
  <si>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</si>
  <si>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</si>
  <si>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</si>
  <si>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</si>
  <si>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</si>
  <si>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</si>
  <si>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</si>
  <si>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</si>
  <si>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</si>
  <si>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</si>
  <si>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</si>
  <si>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</si>
  <si>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</si>
  <si>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</si>
  <si>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</si>
  <si>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</si>
  <si>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</si>
  <si>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</si>
  <si>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</si>
  <si>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</si>
  <si>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</si>
  <si>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</si>
  <si>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</si>
  <si>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</si>
  <si>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</si>
  <si>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</si>
  <si>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</si>
  <si>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</si>
  <si>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</si>
  <si>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</si>
  <si>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</si>
  <si>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</si>
  <si>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</si>
  <si>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</si>
  <si>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</si>
  <si>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</si>
  <si>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</si>
  <si>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</si>
  <si>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</si>
  <si>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</si>
  <si>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</si>
  <si>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</si>
  <si>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</si>
  <si>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</si>
  <si>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</si>
  <si>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</si>
  <si>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</si>
  <si>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</si>
  <si>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</si>
  <si>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</si>
  <si>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</si>
  <si>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</si>
  <si>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</si>
  <si>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</si>
  <si>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</si>
  <si>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</si>
  <si>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</si>
  <si>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</si>
  <si>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</si>
  <si>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</si>
  <si>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</si>
  <si>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</si>
  <si>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</si>
  <si>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</si>
  <si>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</si>
  <si>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</si>
  <si>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</si>
  <si>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</si>
  <si>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</si>
  <si>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</si>
  <si>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</si>
  <si>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</si>
  <si>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</si>
  <si>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</si>
  <si>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</si>
  <si>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</si>
  <si>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</si>
  <si>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</si>
  <si>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</si>
  <si>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</si>
  <si>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</si>
  <si>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</si>
  <si>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</si>
  <si>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</si>
  <si>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</si>
  <si>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</si>
  <si>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</si>
  <si>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</si>
  <si>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</si>
  <si>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</si>
  <si>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</si>
  <si>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</si>
  <si>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</si>
  <si>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</si>
  <si>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</si>
  <si>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</si>
  <si>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</si>
  <si>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</si>
  <si>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</si>
  <si>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</si>
  <si>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</si>
  <si>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</si>
  <si>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</si>
  <si>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</si>
  <si>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</si>
  <si>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</si>
  <si>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</si>
  <si>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</si>
  <si>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</si>
  <si>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</si>
  <si>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</si>
  <si>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</si>
  <si>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</si>
  <si>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</si>
  <si>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</si>
  <si>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</si>
  <si>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</si>
  <si>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</si>
  <si>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</si>
  <si>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</si>
  <si>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</si>
  <si>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</si>
  <si>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</si>
  <si>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</si>
  <si>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</si>
  <si>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</si>
  <si>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</si>
  <si>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</si>
  <si>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</si>
  <si>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</si>
  <si>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</si>
  <si>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</si>
  <si>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</si>
  <si>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</si>
  <si>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</si>
  <si>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</si>
  <si>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</si>
  <si>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</si>
  <si>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</si>
  <si>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</si>
  <si>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</si>
  <si>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</si>
  <si>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</si>
  <si>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</si>
  <si>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</si>
  <si>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</si>
  <si>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</si>
  <si>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</si>
  <si>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</si>
  <si>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</si>
  <si>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</si>
  <si>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</si>
  <si>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</si>
  <si>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</si>
  <si>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</si>
  <si>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</si>
  <si>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</si>
  <si>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</si>
  <si>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</si>
  <si>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</si>
  <si>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</si>
  <si>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</si>
  <si>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</si>
  <si>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</si>
  <si>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</si>
  <si>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</si>
  <si>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</si>
  <si>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</si>
  <si>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</si>
  <si>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</si>
  <si>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</si>
  <si>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</si>
  <si>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</si>
  <si>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</si>
  <si>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</si>
  <si>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</si>
  <si>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</si>
  <si>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</si>
  <si>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</si>
  <si>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</si>
  <si>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</si>
  <si>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</si>
  <si>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</si>
  <si>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</si>
  <si>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</si>
  <si>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</si>
  <si>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</si>
  <si>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</si>
  <si>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</si>
  <si>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</si>
  <si>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</si>
  <si>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</si>
  <si>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</si>
  <si>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</si>
  <si>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</si>
  <si>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</si>
  <si>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</si>
  <si>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</si>
  <si>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</si>
  <si>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</si>
  <si>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</si>
  <si>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</si>
  <si>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</si>
  <si>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</si>
  <si>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</si>
  <si>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</si>
  <si>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</si>
  <si>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</si>
  <si>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</si>
  <si>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</si>
  <si>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</si>
  <si>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</si>
  <si>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</si>
  <si>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</si>
  <si>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</si>
  <si>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</si>
  <si>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</si>
  <si>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</si>
  <si>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</si>
  <si>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</si>
  <si>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</si>
  <si>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</si>
  <si>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</si>
  <si>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</si>
  <si>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</si>
  <si>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</si>
  <si>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</si>
  <si>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</si>
  <si>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</si>
  <si>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</si>
  <si>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</si>
  <si>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</si>
  <si>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</si>
  <si>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</si>
  <si>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</si>
  <si>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</si>
  <si>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</si>
  <si>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</si>
  <si>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</si>
  <si>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</si>
  <si>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</si>
  <si>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</si>
  <si>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</si>
  <si>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</si>
  <si>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</si>
  <si>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</si>
  <si>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</si>
  <si>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</si>
  <si>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</si>
  <si>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</si>
  <si>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</si>
  <si>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</si>
  <si>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</si>
  <si>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</si>
  <si>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</si>
  <si>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</si>
  <si>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</si>
  <si>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</si>
  <si>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</si>
  <si>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</si>
  <si>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</si>
  <si>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</si>
  <si>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</si>
  <si>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</si>
  <si>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</si>
  <si>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</si>
  <si>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</si>
  <si>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</si>
  <si>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</si>
  <si>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</si>
  <si>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</si>
  <si>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</si>
  <si>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</si>
  <si>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</si>
  <si>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</si>
  <si>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</si>
  <si>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</si>
  <si>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</si>
  <si>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</si>
  <si>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</si>
  <si>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</si>
  <si>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</si>
  <si>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</si>
  <si>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</si>
  <si>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</si>
  <si>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</si>
  <si>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</si>
  <si>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</si>
  <si>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</si>
  <si>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</si>
  <si>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</si>
  <si>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</si>
  <si>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</si>
  <si>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</si>
  <si>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</si>
  <si>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</si>
  <si>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</si>
  <si>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</si>
  <si>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</si>
  <si>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</si>
  <si>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</si>
  <si>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</si>
  <si>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</si>
  <si>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</si>
  <si>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</si>
  <si>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</si>
  <si>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</si>
  <si>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</si>
  <si>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</si>
  <si>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</si>
  <si>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</si>
  <si>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</si>
  <si>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</si>
  <si>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</si>
  <si>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</si>
  <si>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</si>
  <si>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</si>
  <si>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</si>
  <si>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</si>
  <si>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</si>
  <si>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</si>
  <si>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</si>
  <si>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</si>
  <si>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</si>
  <si>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</si>
  <si>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</si>
  <si>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</si>
  <si>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</si>
  <si>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</si>
  <si>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</si>
  <si>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</si>
  <si>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</si>
  <si>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</si>
  <si>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</si>
  <si>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</si>
  <si>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</si>
  <si>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</si>
  <si>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</si>
  <si>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</si>
  <si>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</si>
  <si>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</si>
  <si>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</si>
  <si>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</si>
  <si>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</si>
  <si>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</si>
  <si>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</si>
  <si>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</si>
  <si>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</si>
  <si>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</si>
  <si>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</si>
  <si>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</si>
  <si>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</si>
  <si>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</si>
  <si>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</si>
  <si>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</si>
  <si>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</si>
  <si>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</si>
  <si>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</si>
  <si>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</si>
  <si>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</si>
  <si>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</si>
  <si>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</si>
  <si>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</si>
  <si>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</si>
  <si>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</si>
  <si>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</si>
  <si>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</si>
  <si>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</si>
  <si>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</si>
  <si>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</si>
  <si>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</si>
  <si>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</si>
  <si>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</si>
  <si>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</si>
  <si>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</si>
  <si>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</si>
  <si>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</si>
  <si>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</si>
  <si>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</si>
  <si>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</si>
  <si>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</si>
  <si>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</si>
  <si>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</si>
  <si>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</si>
  <si>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</si>
  <si>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</si>
  <si>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</si>
  <si>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</si>
  <si>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</si>
  <si>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</si>
  <si>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</si>
  <si>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</si>
  <si>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</si>
  <si>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</si>
  <si>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</si>
  <si>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</si>
  <si>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</si>
  <si>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</si>
  <si>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</si>
  <si>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</si>
  <si>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</si>
  <si>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</si>
  <si>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</si>
  <si>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</si>
  <si>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</si>
  <si>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</si>
  <si>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</si>
  <si>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</si>
  <si>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</si>
  <si>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</si>
  <si>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</si>
  <si>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</si>
  <si>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</si>
  <si>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</si>
  <si>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</si>
  <si>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</si>
  <si>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</si>
  <si>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</si>
  <si>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</si>
  <si>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</si>
  <si>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</si>
  <si>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</si>
  <si>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</si>
  <si>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</si>
  <si>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</si>
  <si>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</si>
  <si>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</si>
  <si>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</si>
  <si>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</si>
  <si>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</si>
  <si>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</si>
  <si>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</si>
  <si>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</si>
  <si>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</si>
  <si>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</si>
  <si>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</si>
  <si>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</si>
  <si>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</si>
  <si>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</si>
  <si>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</si>
  <si>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</si>
  <si>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</si>
  <si>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</si>
  <si>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</si>
  <si>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</si>
  <si>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</si>
  <si>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</si>
  <si>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</si>
  <si>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</si>
  <si>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</si>
  <si>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</si>
  <si>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</si>
  <si>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</si>
  <si>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</si>
  <si>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</si>
  <si>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</si>
  <si>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</si>
  <si>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</si>
  <si>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</si>
  <si>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</si>
  <si>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</si>
  <si>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</si>
  <si>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</si>
  <si>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</si>
  <si>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</si>
  <si>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</si>
  <si>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</si>
  <si>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</si>
  <si>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</si>
  <si>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</si>
  <si>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</si>
  <si>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</si>
  <si>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</si>
  <si>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</si>
  <si>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</si>
  <si>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</si>
  <si>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</si>
  <si>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</si>
  <si>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</si>
  <si>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</si>
  <si>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</si>
  <si>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</si>
  <si>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</si>
  <si>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</si>
  <si>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</si>
  <si>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</si>
  <si>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</si>
  <si>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</si>
  <si>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</si>
  <si>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</si>
  <si>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</si>
  <si>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</si>
  <si>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</si>
  <si>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</si>
  <si>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</si>
  <si>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</si>
  <si>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</si>
  <si>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</si>
  <si>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</si>
  <si>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</si>
  <si>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</si>
  <si>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</si>
  <si>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</si>
  <si>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</si>
  <si>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</si>
  <si>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</si>
  <si>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</si>
  <si>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</si>
  <si>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</si>
  <si>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</si>
  <si>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</si>
  <si>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</si>
  <si>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</si>
  <si>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</si>
  <si>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</si>
  <si>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</si>
  <si>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</si>
  <si>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</si>
  <si>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</si>
  <si>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</si>
  <si>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</si>
  <si>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</si>
  <si>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</si>
  <si>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</si>
  <si>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</si>
  <si>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</si>
  <si>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</si>
  <si>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</si>
  <si>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</si>
  <si>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</si>
  <si>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</si>
  <si>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</si>
  <si>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</si>
  <si>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</si>
  <si>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</si>
  <si>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</si>
  <si>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</si>
  <si>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</si>
  <si>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</si>
  <si>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</si>
  <si>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</si>
  <si>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</si>
  <si>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</si>
  <si>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</si>
  <si>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</si>
  <si>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</si>
  <si>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</si>
  <si>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</si>
  <si>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</si>
  <si>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</si>
  <si>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</si>
  <si>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</si>
  <si>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</si>
  <si>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</si>
  <si>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</si>
  <si>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</si>
  <si>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</si>
  <si>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</si>
  <si>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</si>
  <si>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</si>
  <si>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</si>
  <si>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</si>
  <si>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</si>
  <si>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</si>
  <si>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</si>
  <si>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</si>
  <si>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</si>
  <si>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</si>
  <si>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</si>
  <si>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</si>
  <si>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</si>
  <si>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</si>
  <si>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</si>
  <si>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</si>
  <si>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</si>
  <si>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</si>
  <si>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</si>
  <si>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</si>
  <si>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</si>
  <si>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</si>
  <si>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</si>
  <si>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</si>
  <si>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</si>
  <si>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</si>
  <si>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</si>
  <si>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</si>
  <si>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</si>
  <si>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</si>
  <si>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</si>
  <si>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</si>
  <si>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</si>
  <si>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</si>
  <si>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</si>
  <si>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</si>
  <si>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</si>
  <si>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</si>
  <si>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</si>
  <si>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</si>
  <si>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</si>
  <si>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</si>
  <si>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</si>
  <si>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</si>
  <si>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</si>
  <si>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</si>
  <si>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</si>
  <si>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</si>
  <si>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</si>
  <si>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</si>
  <si>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</si>
  <si>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</si>
  <si>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</si>
  <si>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</si>
  <si>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</si>
  <si>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</si>
  <si>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</si>
  <si>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</si>
  <si>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</si>
  <si>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</si>
  <si>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</si>
  <si>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</si>
  <si>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</si>
  <si>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</si>
  <si>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</si>
  <si>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</si>
  <si>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</si>
  <si>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</si>
  <si>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</si>
  <si>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</si>
  <si>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</si>
  <si>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</si>
  <si>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</si>
  <si>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</si>
  <si>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</si>
  <si>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</si>
  <si>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</si>
  <si>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</si>
  <si>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</si>
  <si>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</si>
  <si>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</si>
  <si>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</si>
  <si>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</si>
  <si>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</si>
  <si>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</si>
  <si>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</si>
  <si>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</si>
  <si>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</si>
  <si>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</si>
  <si>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</si>
  <si>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</si>
  <si>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</si>
  <si>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</si>
  <si>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</si>
  <si>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</si>
  <si>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</si>
  <si>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</si>
  <si>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</si>
  <si>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</si>
  <si>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</si>
  <si>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</si>
  <si>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</si>
  <si>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</si>
  <si>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</si>
  <si>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</si>
  <si>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</si>
  <si>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</si>
  <si>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</si>
  <si>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</si>
  <si>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</si>
  <si>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</si>
  <si>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</si>
  <si>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</si>
  <si>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</si>
  <si>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</si>
  <si>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</si>
  <si>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</si>
  <si>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</si>
  <si>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</si>
  <si>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</si>
  <si>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</si>
  <si>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</si>
  <si>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</si>
  <si>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</si>
  <si>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</si>
  <si>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</si>
  <si>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</si>
  <si>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</si>
  <si>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</si>
  <si>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</si>
  <si>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</si>
  <si>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</si>
  <si>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</si>
  <si>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</si>
  <si>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</si>
  <si>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</si>
  <si>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</si>
  <si>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</si>
  <si>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</si>
  <si>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</si>
  <si>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</si>
  <si>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</si>
  <si>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</si>
  <si>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</si>
  <si>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</si>
  <si>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</si>
  <si>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</si>
  <si>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</si>
  <si>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</si>
  <si>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</si>
  <si>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</si>
  <si>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</si>
  <si>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</si>
  <si>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</si>
  <si>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</si>
  <si>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</si>
  <si>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</si>
  <si>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</si>
  <si>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</si>
  <si>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</si>
  <si>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</si>
  <si>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</si>
  <si>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</si>
  <si>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</si>
  <si>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</si>
  <si>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</si>
  <si>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</si>
  <si>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</si>
  <si>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</si>
  <si>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</si>
  <si>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</si>
  <si>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</si>
  <si>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</si>
  <si>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</si>
  <si>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</si>
  <si>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</si>
  <si>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</si>
  <si>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</si>
  <si>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</si>
  <si>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</si>
  <si>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</si>
  <si>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</si>
  <si>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</si>
  <si>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</si>
  <si>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</si>
  <si>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</si>
  <si>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</si>
  <si>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</si>
  <si>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</si>
  <si>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</si>
  <si>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</si>
  <si>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</si>
  <si>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</si>
  <si>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</si>
  <si>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</si>
  <si>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</si>
  <si>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</si>
  <si>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</si>
  <si>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</si>
  <si>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</si>
  <si>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</si>
  <si>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</si>
  <si>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</si>
  <si>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</si>
  <si>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</si>
  <si>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</si>
  <si>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</si>
  <si>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</si>
  <si>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</si>
  <si>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</si>
  <si>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</si>
  <si>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</si>
  <si>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</si>
  <si>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</si>
  <si>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</si>
  <si>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</si>
  <si>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</si>
  <si>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</si>
  <si>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</si>
  <si>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</si>
  <si>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</si>
  <si>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</si>
  <si>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</si>
  <si>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</si>
  <si>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</si>
  <si>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</si>
  <si>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</si>
  <si>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</si>
  <si>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</si>
  <si>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</si>
  <si>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</si>
  <si>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</si>
  <si>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</si>
  <si>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</si>
  <si>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</si>
  <si>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</si>
  <si>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</si>
  <si>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</si>
  <si>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</si>
  <si>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</si>
  <si>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</si>
  <si>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</si>
  <si>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</si>
  <si>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</si>
  <si>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</si>
  <si>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</si>
  <si>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</si>
  <si>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</si>
  <si>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</si>
  <si>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</si>
  <si>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</si>
  <si>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</si>
  <si>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</si>
  <si>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</si>
  <si>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</si>
  <si>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</si>
  <si>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</si>
  <si>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</si>
  <si>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</si>
  <si>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</si>
  <si>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</si>
  <si>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</si>
  <si>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</si>
  <si>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</si>
  <si>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</si>
  <si>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</si>
  <si>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</si>
  <si>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</si>
  <si>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</si>
  <si>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</si>
  <si>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</si>
  <si>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</si>
  <si>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</si>
  <si>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</si>
  <si>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</si>
  <si>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</si>
  <si>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</si>
  <si>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</si>
  <si>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</si>
  <si>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</si>
  <si>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</si>
  <si>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</si>
  <si>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</si>
  <si>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</si>
  <si>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</si>
  <si>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</si>
  <si>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</si>
  <si>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</si>
  <si>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</si>
  <si>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</si>
  <si>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</si>
  <si>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</si>
  <si>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</si>
  <si>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</si>
  <si>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</si>
  <si>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</si>
  <si>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</si>
  <si>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</si>
  <si>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</si>
  <si>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</si>
  <si>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</si>
  <si>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</si>
  <si>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</si>
  <si>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</si>
  <si>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</si>
  <si>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</si>
  <si>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</si>
  <si>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</si>
  <si>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</si>
  <si>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</si>
  <si>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</si>
  <si>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</si>
  <si>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</si>
  <si>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</si>
  <si>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</si>
  <si>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</si>
  <si>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</si>
  <si>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</si>
  <si>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</si>
  <si>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</si>
  <si>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</si>
  <si>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</si>
  <si>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</si>
  <si>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</si>
  <si>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</si>
  <si>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</si>
  <si>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</si>
  <si>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</si>
  <si>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</si>
  <si>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</si>
  <si>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</si>
  <si>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</si>
  <si>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</si>
  <si>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</si>
  <si>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</si>
  <si>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</si>
  <si>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</si>
  <si>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</si>
  <si>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</si>
  <si>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</si>
  <si>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</si>
  <si>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</si>
  <si>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</si>
  <si>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</si>
  <si>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</si>
  <si>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</si>
  <si>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</si>
  <si>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</si>
  <si>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</si>
  <si>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</si>
  <si>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</si>
  <si>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</si>
  <si>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</si>
  <si>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</si>
  <si>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</si>
  <si>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</si>
  <si>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</si>
  <si>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</si>
  <si>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</si>
  <si>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</si>
  <si>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</si>
  <si>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</si>
  <si>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</si>
  <si>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</si>
  <si>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</si>
  <si>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</si>
  <si>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</si>
  <si>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</si>
  <si>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</si>
  <si>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</si>
  <si>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</si>
  <si>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</si>
  <si>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</si>
  <si>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</si>
  <si>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</si>
  <si>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</si>
  <si>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</si>
  <si>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</si>
  <si>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</si>
  <si>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</si>
  <si>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</si>
  <si>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</si>
  <si>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</si>
  <si>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</si>
  <si>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</si>
  <si>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</si>
  <si>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</si>
  <si>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</si>
  <si>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</si>
  <si>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</si>
  <si>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</si>
  <si>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</si>
  <si>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</si>
  <si>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</si>
  <si>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</si>
  <si>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</si>
  <si>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</si>
  <si>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</si>
  <si>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</si>
  <si>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</si>
  <si>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</si>
  <si>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</si>
  <si>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</si>
  <si>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</si>
  <si>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</si>
  <si>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</si>
  <si>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</si>
  <si>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</si>
  <si>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</si>
  <si>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</si>
  <si>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</si>
  <si>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</si>
  <si>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</si>
  <si>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</si>
  <si>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</si>
  <si>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</si>
  <si>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</si>
  <si>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</si>
  <si>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</si>
  <si>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</si>
  <si>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</si>
  <si>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</si>
  <si>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</si>
  <si>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</si>
  <si>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</si>
  <si>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</si>
  <si>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</si>
  <si>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</si>
  <si>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</si>
  <si>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</si>
  <si>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</si>
  <si>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</si>
  <si>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</si>
  <si>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</si>
  <si>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</si>
  <si>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</si>
  <si>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</si>
  <si>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</si>
  <si>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</si>
  <si>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</si>
  <si>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</si>
  <si>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</si>
  <si>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</si>
  <si>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</si>
  <si>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</si>
  <si>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</si>
  <si>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</si>
  <si>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</si>
  <si>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</si>
  <si>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</si>
  <si>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</si>
  <si>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</si>
  <si>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</si>
  <si>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</si>
  <si>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</si>
  <si>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</si>
  <si>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</si>
  <si>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</si>
  <si>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</si>
  <si>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</si>
  <si>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</si>
  <si>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</si>
  <si>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</si>
  <si>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</si>
  <si>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</si>
  <si>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</si>
  <si>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</si>
  <si>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</si>
  <si>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</si>
  <si>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</si>
  <si>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</si>
  <si>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</si>
  <si>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</si>
  <si>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</si>
  <si>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</si>
  <si>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</si>
  <si>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</si>
  <si>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</si>
  <si>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</si>
  <si>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</si>
  <si>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</si>
  <si>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</si>
  <si>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</si>
  <si>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</si>
  <si>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</si>
  <si>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</si>
  <si>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</si>
  <si>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</si>
  <si>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</si>
  <si>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</si>
  <si>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</si>
  <si>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</si>
  <si>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</si>
  <si>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</si>
  <si>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</si>
  <si>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</si>
  <si>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</si>
  <si>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</si>
  <si>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</si>
  <si>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</si>
  <si>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</si>
  <si>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</si>
  <si>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</si>
  <si>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</si>
  <si>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</si>
  <si>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</si>
  <si>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</si>
  <si>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</si>
  <si>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</si>
  <si>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</si>
  <si>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</si>
  <si>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</si>
  <si>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</si>
  <si>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</si>
  <si>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</si>
  <si>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</si>
  <si>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</si>
  <si>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</si>
  <si>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</si>
  <si>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</si>
  <si>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</si>
  <si>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</si>
  <si>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</si>
  <si>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</si>
  <si>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</si>
  <si>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</si>
  <si>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</si>
  <si>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</si>
  <si>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</si>
  <si>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</si>
  <si>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</si>
  <si>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</si>
  <si>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</si>
  <si>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</si>
  <si>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</si>
  <si>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</si>
  <si>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</si>
  <si>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</si>
  <si>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</si>
  <si>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</si>
  <si>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</si>
  <si>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</si>
  <si>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</si>
  <si>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</si>
  <si>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</si>
  <si>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</si>
  <si>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</si>
  <si>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</si>
  <si>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</si>
  <si>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</si>
  <si>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</si>
  <si>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</si>
  <si>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</si>
  <si>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</si>
  <si>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</si>
  <si>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</si>
  <si>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</si>
  <si>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</si>
  <si>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</si>
  <si>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</si>
  <si>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</si>
  <si>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</si>
  <si>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</si>
  <si>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</si>
  <si>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</si>
  <si>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</si>
  <si>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</si>
  <si>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</si>
  <si>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</si>
  <si>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</si>
  <si>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</si>
  <si>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</si>
  <si>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</si>
  <si>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</si>
  <si>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</si>
  <si>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</si>
  <si>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</si>
  <si>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</si>
  <si>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</si>
  <si>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</si>
  <si>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</si>
  <si>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</si>
  <si>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</si>
  <si>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</si>
  <si>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</si>
  <si>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</si>
  <si>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</si>
  <si>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</si>
  <si>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</si>
  <si>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</si>
  <si>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</si>
  <si>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</si>
  <si>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</si>
  <si>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</si>
  <si>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</si>
  <si>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</si>
  <si>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</si>
  <si>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</si>
  <si>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</si>
  <si>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</si>
  <si>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</si>
  <si>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</si>
  <si>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</si>
  <si>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</si>
  <si>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</si>
  <si>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</si>
  <si>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</si>
  <si>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</si>
  <si>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</si>
  <si>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</si>
  <si>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</si>
  <si>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</si>
  <si>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</si>
  <si>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</si>
  <si>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</si>
  <si>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</si>
  <si>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</si>
  <si>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</si>
  <si>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</si>
  <si>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</si>
  <si>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</si>
  <si>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</si>
  <si>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</si>
  <si>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</si>
  <si>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</si>
  <si>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</si>
  <si>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</si>
  <si>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</si>
  <si>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</si>
  <si>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</si>
  <si>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</si>
  <si>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</si>
  <si>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</si>
  <si>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</si>
  <si>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</si>
  <si>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</si>
  <si>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</si>
  <si>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</si>
  <si>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</si>
  <si>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</si>
  <si>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</si>
  <si>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</si>
  <si>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</si>
  <si>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</si>
  <si>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</si>
  <si>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</si>
  <si>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</si>
  <si>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</si>
  <si>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</si>
  <si>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</si>
  <si>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</si>
  <si>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</si>
  <si>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</si>
  <si>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</si>
  <si>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</si>
  <si>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</si>
  <si>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</si>
  <si>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</si>
  <si>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</si>
  <si>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</si>
  <si>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</si>
  <si>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</si>
  <si>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</si>
  <si>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</si>
  <si>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</si>
  <si>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</si>
  <si>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</si>
  <si>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</si>
  <si>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</si>
  <si>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</si>
  <si>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</si>
  <si>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</si>
  <si>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</si>
  <si>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</si>
  <si>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</si>
  <si>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</si>
  <si>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</si>
  <si>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</si>
  <si>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</si>
  <si>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</si>
  <si>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</si>
  <si>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</si>
  <si>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</si>
  <si>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</si>
  <si>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</si>
  <si>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</si>
  <si>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</si>
  <si>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</si>
  <si>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</si>
  <si>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</si>
  <si>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</si>
  <si>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</si>
  <si>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</si>
  <si>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</si>
  <si>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</si>
  <si>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</si>
  <si>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</si>
  <si>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</si>
  <si>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</si>
  <si>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</si>
  <si>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</si>
  <si>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</si>
  <si>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</si>
  <si>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</si>
  <si>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</si>
  <si>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</si>
  <si>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</si>
  <si>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</si>
  <si>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</si>
  <si>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</si>
  <si>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</si>
  <si>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</si>
  <si>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</si>
  <si>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</si>
  <si>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</si>
  <si>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</si>
  <si>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</si>
  <si>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</si>
  <si>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</si>
  <si>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</si>
  <si>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</si>
  <si>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</si>
  <si>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</si>
  <si>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</si>
  <si>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</si>
  <si>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</si>
  <si>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</si>
  <si>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</si>
  <si>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</si>
  <si>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</si>
  <si>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</si>
  <si>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</si>
  <si>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</si>
  <si>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</si>
  <si>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</si>
  <si>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</si>
  <si>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</si>
  <si>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</si>
  <si>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</si>
  <si>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</si>
  <si>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</si>
  <si>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</si>
  <si>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</si>
  <si>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</si>
  <si>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</si>
  <si>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</si>
  <si>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</si>
  <si>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</si>
  <si>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</si>
  <si>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</si>
  <si>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</si>
  <si>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</si>
  <si>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</si>
  <si>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</si>
  <si>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</si>
  <si>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</si>
  <si>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</si>
  <si>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</si>
  <si>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</si>
  <si>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</si>
  <si>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</si>
  <si>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</si>
  <si>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</si>
  <si>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</si>
  <si>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</si>
  <si>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</si>
  <si>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</si>
  <si>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</si>
  <si>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</si>
  <si>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</si>
  <si>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</si>
  <si>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</si>
  <si>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</si>
  <si>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</si>
  <si>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</si>
  <si>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</si>
  <si>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</si>
  <si>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</si>
  <si>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</si>
  <si>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</si>
  <si>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</si>
  <si>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</si>
  <si>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</si>
  <si>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</si>
  <si>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</si>
  <si>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</si>
  <si>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</si>
  <si>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</si>
  <si>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</si>
  <si>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</si>
  <si>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</si>
  <si>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</si>
  <si>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</si>
  <si>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</si>
  <si>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</si>
  <si>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</si>
  <si>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</si>
  <si>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</si>
  <si>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</si>
  <si>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</si>
  <si>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</si>
  <si>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</si>
  <si>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</si>
  <si>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</si>
  <si>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</si>
  <si>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</si>
  <si>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</si>
  <si>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</si>
  <si>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</si>
  <si>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</si>
  <si>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</si>
  <si>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</si>
  <si>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</si>
  <si>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</si>
  <si>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</si>
  <si>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</si>
  <si>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</si>
  <si>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</si>
  <si>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</si>
  <si>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</si>
  <si>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</si>
  <si>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</si>
  <si>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</si>
  <si>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</si>
  <si>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</si>
  <si>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</si>
  <si>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</si>
  <si>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</si>
  <si>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</si>
  <si>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</si>
  <si>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</si>
  <si>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</si>
  <si>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</si>
  <si>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</si>
  <si>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</si>
  <si>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</si>
  <si>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</si>
  <si>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</si>
  <si>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</si>
  <si>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</si>
  <si>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</si>
  <si>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</si>
  <si>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</si>
  <si>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</si>
  <si>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</si>
  <si>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</si>
  <si>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</si>
  <si>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</si>
  <si>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</si>
  <si>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</si>
  <si>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</si>
  <si>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</si>
  <si>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</si>
  <si>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</si>
  <si>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</si>
  <si>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</si>
  <si>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</si>
  <si>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</si>
  <si>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</si>
  <si>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</si>
  <si>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</si>
  <si>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</si>
  <si>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</si>
  <si>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</si>
  <si>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</si>
  <si>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</si>
  <si>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</si>
  <si>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</si>
  <si>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</si>
  <si>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</si>
  <si>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</si>
  <si>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</si>
  <si>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</si>
  <si>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</si>
  <si>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</si>
  <si>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</si>
  <si>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</si>
  <si>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</si>
  <si>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</si>
  <si>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</si>
  <si>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</si>
  <si>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</si>
  <si>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</si>
  <si>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</si>
  <si>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</si>
  <si>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</si>
  <si>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</si>
  <si>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</si>
  <si>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</si>
  <si>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</si>
  <si>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</si>
  <si>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</si>
  <si>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</si>
  <si>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</si>
  <si>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</si>
  <si>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</si>
  <si>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</si>
  <si>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</si>
  <si>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</si>
  <si>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</si>
  <si>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</si>
  <si>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</si>
  <si>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</si>
  <si>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</si>
  <si>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</si>
  <si>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</si>
  <si>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</si>
  <si>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</si>
  <si>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</si>
  <si>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</si>
  <si>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</si>
  <si>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</si>
  <si>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</si>
  <si>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</si>
  <si>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</si>
  <si>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</si>
  <si>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</si>
  <si>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</si>
  <si>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</si>
  <si>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</si>
  <si>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</si>
  <si>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</si>
  <si>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</si>
  <si>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</si>
  <si>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</si>
  <si>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</si>
  <si>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</si>
  <si>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</si>
  <si>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</si>
  <si>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</si>
  <si>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</si>
  <si>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</si>
  <si>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</si>
  <si>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</si>
  <si>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</si>
  <si>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</si>
  <si>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</si>
  <si>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</si>
  <si>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</si>
  <si>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</si>
  <si>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</si>
  <si>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</si>
  <si>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</si>
  <si>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</si>
  <si>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</si>
  <si>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</si>
  <si>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</si>
  <si>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</si>
  <si>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</si>
  <si>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</si>
  <si>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</si>
  <si>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</si>
  <si>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</si>
  <si>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</si>
  <si>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</si>
  <si>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</si>
  <si>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</si>
  <si>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</si>
  <si>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</si>
  <si>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</si>
  <si>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</si>
  <si>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</si>
  <si>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</si>
  <si>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</si>
  <si>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</si>
  <si>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</si>
  <si>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</si>
  <si>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</si>
  <si>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</si>
  <si>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</si>
  <si>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</si>
  <si>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</si>
  <si>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</si>
  <si>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</si>
  <si>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</si>
  <si>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</si>
  <si>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</si>
  <si>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</si>
  <si>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</si>
  <si>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</si>
  <si>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</si>
  <si>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</si>
  <si>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</si>
  <si>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</si>
  <si>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</si>
  <si>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</si>
  <si>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</si>
  <si>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</si>
  <si>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</si>
  <si>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</si>
  <si>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</si>
  <si>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</si>
  <si>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</si>
  <si>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</si>
  <si>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</si>
  <si>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</si>
  <si>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</si>
  <si>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</si>
  <si>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</si>
  <si>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</si>
  <si>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</si>
  <si>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</si>
  <si>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</si>
  <si>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</si>
  <si>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</si>
  <si>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</si>
  <si>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</si>
  <si>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</si>
  <si>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</si>
  <si>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</si>
  <si>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</si>
  <si>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</si>
  <si>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</si>
  <si>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</si>
  <si>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</si>
  <si>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</si>
  <si>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</si>
  <si>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</si>
  <si>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</si>
  <si>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</si>
  <si>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</si>
  <si>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</si>
  <si>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</si>
  <si>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</si>
  <si>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</si>
  <si>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</si>
  <si>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</si>
  <si>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</si>
  <si>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</si>
  <si>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</si>
  <si>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</si>
  <si>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</si>
  <si>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</si>
  <si>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</si>
  <si>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</si>
  <si>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</si>
  <si>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</si>
  <si>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</si>
  <si>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</si>
  <si>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</si>
  <si>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</si>
  <si>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</si>
  <si>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</si>
  <si>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</si>
  <si>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</si>
  <si>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</si>
  <si>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</si>
  <si>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</si>
  <si>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</si>
  <si>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</si>
  <si>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</si>
  <si>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</si>
  <si>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</si>
  <si>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</si>
  <si>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</si>
  <si>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</si>
  <si>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</si>
  <si>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</si>
  <si>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</si>
  <si>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</si>
  <si>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</si>
  <si>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</si>
  <si>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</si>
  <si>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</si>
  <si>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</si>
  <si>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</si>
  <si>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</si>
  <si>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</si>
  <si>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</si>
  <si>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</si>
  <si>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</si>
  <si>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</si>
  <si>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</si>
  <si>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</si>
  <si>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</si>
  <si>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</si>
  <si>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</si>
  <si>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</si>
  <si>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</si>
  <si>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</si>
  <si>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</si>
  <si>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</si>
  <si>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</si>
  <si>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</si>
  <si>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</si>
  <si>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</si>
  <si>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</si>
  <si>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</si>
  <si>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</si>
  <si>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</si>
  <si>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</si>
  <si>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</si>
  <si>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</si>
  <si>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</si>
  <si>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</si>
  <si>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</si>
  <si>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</si>
  <si>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</si>
  <si>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</si>
  <si>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</si>
  <si>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</si>
  <si>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</si>
  <si>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</si>
  <si>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</si>
  <si>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</si>
  <si>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</si>
  <si>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</si>
  <si>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</si>
  <si>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</si>
  <si>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</si>
  <si>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</si>
  <si>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</si>
  <si>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</si>
  <si>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</si>
  <si>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</si>
  <si>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</si>
  <si>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</si>
  <si>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</si>
  <si>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</si>
  <si>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</si>
  <si>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</si>
  <si>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</si>
  <si>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</si>
  <si>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</si>
  <si>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</si>
  <si>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</si>
  <si>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</si>
  <si>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</si>
  <si>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</si>
  <si>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</si>
  <si>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</si>
  <si>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</si>
  <si>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</si>
  <si>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</si>
  <si>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</si>
  <si>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</si>
  <si>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</si>
  <si>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</si>
  <si>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</si>
  <si>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</si>
  <si>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</si>
  <si>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</si>
  <si>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</si>
  <si>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</si>
  <si>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</si>
  <si>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</si>
  <si>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</si>
  <si>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</si>
  <si>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</si>
  <si>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</si>
  <si>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</si>
  <si>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</si>
  <si>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</si>
  <si>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</si>
  <si>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</si>
  <si>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</si>
  <si>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</si>
  <si>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</si>
  <si>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</si>
  <si>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</si>
  <si>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</si>
  <si>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</si>
  <si>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</si>
  <si>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</si>
  <si>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</si>
  <si>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</si>
  <si>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</si>
  <si>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</si>
  <si>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</si>
  <si>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</si>
  <si>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</si>
  <si>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</si>
  <si>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</si>
  <si>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</si>
  <si>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</si>
  <si>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</si>
  <si>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</si>
  <si>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</si>
  <si>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</si>
  <si>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</si>
  <si>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</si>
  <si>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</si>
  <si>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</si>
  <si>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</si>
  <si>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</si>
  <si>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</si>
  <si>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</si>
  <si>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</si>
  <si>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</si>
  <si>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</si>
  <si>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</si>
  <si>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</si>
  <si>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</si>
  <si>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</si>
  <si>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</si>
  <si>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</si>
  <si>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</si>
  <si>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</si>
  <si>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</si>
  <si>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</si>
  <si>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</si>
  <si>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</si>
  <si>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</si>
  <si>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</si>
  <si>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</si>
  <si>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</si>
  <si>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</si>
  <si>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</si>
  <si>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</si>
  <si>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</si>
  <si>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</si>
  <si>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</si>
  <si>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</si>
  <si>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</si>
  <si>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</si>
  <si>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</si>
  <si>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</si>
  <si>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</si>
  <si>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</si>
  <si>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</si>
  <si>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</si>
  <si>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</si>
  <si>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</si>
  <si>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</si>
  <si>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</si>
  <si>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</si>
  <si>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</si>
  <si>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</si>
  <si>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</si>
  <si>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</si>
  <si>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</si>
  <si>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</si>
  <si>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</si>
  <si>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</si>
  <si>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</si>
  <si>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</si>
  <si>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</si>
  <si>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</si>
  <si>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</si>
  <si>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</si>
  <si>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</si>
  <si>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</si>
  <si>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</si>
  <si>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</si>
  <si>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</si>
  <si>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</si>
  <si>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</si>
  <si>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</si>
  <si>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</si>
  <si>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</si>
  <si>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</si>
  <si>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</si>
  <si>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</si>
  <si>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</si>
  <si>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</si>
  <si>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</si>
  <si>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</si>
  <si>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</si>
  <si>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</si>
  <si>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</si>
  <si>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</si>
  <si>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</si>
  <si>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</si>
  <si>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</si>
  <si>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</si>
  <si>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</si>
  <si>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</si>
  <si>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</si>
  <si>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</si>
  <si>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</si>
  <si>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</si>
  <si>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</si>
  <si>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</si>
  <si>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</si>
  <si>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</si>
  <si>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</si>
  <si>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</si>
  <si>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</si>
  <si>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</si>
  <si>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</si>
  <si>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</si>
  <si>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</si>
  <si>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</si>
  <si>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</si>
  <si>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</si>
  <si>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</si>
  <si>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</si>
  <si>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</si>
  <si>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</si>
  <si>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</si>
  <si>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</si>
  <si>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</si>
  <si>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</si>
  <si>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</si>
  <si>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</si>
  <si>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</si>
  <si>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</si>
  <si>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</si>
  <si>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</si>
  <si>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</si>
  <si>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</si>
  <si>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</si>
  <si>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</si>
  <si>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</si>
  <si>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</si>
  <si>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</si>
  <si>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</si>
  <si>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</si>
  <si>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</si>
  <si>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</si>
  <si>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</si>
  <si>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</si>
  <si>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</si>
  <si>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</si>
  <si>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</si>
  <si>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</si>
  <si>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</si>
  <si>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</si>
  <si>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</si>
  <si>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</si>
  <si>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</si>
  <si>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</si>
  <si>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</si>
  <si>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</si>
  <si>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</si>
  <si>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</si>
  <si>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</si>
  <si>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</si>
  <si>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</si>
  <si>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</si>
  <si>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</si>
  <si>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</si>
  <si>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</si>
  <si>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</si>
  <si>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</si>
  <si>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</si>
  <si>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</si>
  <si>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</si>
  <si>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</si>
  <si>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</si>
  <si>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</si>
  <si>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</si>
  <si>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</si>
  <si>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</si>
  <si>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</si>
  <si>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</si>
  <si>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</si>
  <si>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</si>
  <si>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</si>
  <si>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</si>
  <si>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</si>
  <si>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</si>
  <si>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</si>
  <si>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</si>
  <si>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</si>
  <si>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</si>
  <si>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</si>
  <si>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</si>
  <si>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</si>
  <si>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</si>
  <si>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</si>
  <si>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</si>
  <si>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</si>
  <si>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</si>
  <si>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</si>
  <si>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</si>
  <si>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</si>
  <si>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</si>
  <si>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</si>
  <si>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</si>
  <si>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</si>
  <si>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</si>
  <si>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</si>
  <si>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</si>
  <si>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</si>
  <si>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</si>
  <si>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</si>
  <si>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</si>
  <si>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</si>
  <si>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</si>
  <si>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</si>
  <si>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</si>
  <si>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</si>
  <si>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</si>
  <si>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</si>
  <si>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</si>
  <si>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</si>
  <si>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</si>
  <si>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</si>
  <si>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</si>
  <si>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</si>
  <si>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</si>
  <si>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</si>
  <si>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</si>
  <si>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</si>
  <si>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</si>
  <si>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</si>
  <si>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</si>
  <si>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</si>
  <si>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</si>
  <si>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</si>
  <si>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</si>
  <si>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</si>
  <si>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</si>
  <si>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</si>
  <si>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</si>
  <si>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</si>
  <si>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</si>
  <si>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</si>
  <si>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</si>
  <si>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</si>
  <si>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</si>
  <si>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</si>
  <si>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</si>
  <si>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</si>
  <si>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</si>
  <si>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</si>
  <si>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</si>
  <si>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</si>
  <si>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</si>
  <si>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</si>
  <si>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</si>
  <si>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</si>
  <si>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</si>
  <si>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</si>
  <si>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</si>
  <si>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</si>
  <si>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</si>
  <si>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</si>
  <si>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</si>
  <si>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</si>
  <si>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</si>
  <si>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</si>
  <si>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</si>
  <si>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</si>
  <si>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</si>
  <si>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</si>
  <si>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</si>
  <si>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</si>
  <si>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</si>
  <si>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</si>
  <si>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</si>
  <si>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</si>
  <si>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</si>
  <si>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</si>
  <si>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</si>
  <si>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</si>
  <si>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</si>
  <si>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</si>
  <si>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</si>
  <si>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</si>
  <si>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</si>
  <si>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</si>
  <si>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</si>
  <si>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</si>
  <si>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</si>
  <si>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</si>
  <si>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</si>
  <si>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</si>
  <si>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</si>
  <si>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</si>
  <si>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</si>
  <si>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</si>
  <si>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</si>
  <si>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</si>
  <si>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</si>
  <si>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</si>
  <si>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</si>
  <si>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</si>
  <si>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</si>
  <si>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</si>
  <si>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</si>
  <si>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</si>
  <si>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</si>
  <si>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</si>
  <si>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</si>
  <si>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</si>
  <si>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</si>
  <si>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</si>
  <si>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</si>
  <si>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</si>
  <si>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</si>
  <si>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</si>
  <si>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</si>
  <si>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</si>
  <si>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</si>
  <si>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</si>
  <si>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</si>
  <si>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</si>
  <si>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</si>
  <si>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</si>
  <si>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</si>
  <si>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</si>
  <si>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</si>
  <si>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</si>
  <si>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</si>
  <si>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</si>
  <si>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</si>
  <si>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</si>
  <si>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</si>
  <si>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</si>
  <si>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</si>
  <si>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</si>
  <si>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</si>
  <si>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</si>
  <si>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</si>
  <si>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</si>
  <si>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</si>
  <si>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</si>
  <si>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</si>
  <si>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</si>
  <si>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</si>
  <si>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</si>
  <si>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</si>
  <si>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</si>
  <si>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</si>
  <si>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</si>
  <si>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</si>
  <si>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</si>
  <si>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</si>
  <si>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</si>
  <si>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</si>
  <si>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</si>
  <si>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</si>
  <si>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</si>
  <si>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</si>
  <si>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</si>
  <si>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</si>
  <si>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</si>
  <si>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</si>
  <si>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</si>
  <si>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</si>
  <si>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</si>
  <si>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</si>
  <si>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</si>
  <si>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</si>
  <si>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</si>
  <si>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</si>
  <si>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</si>
  <si>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</si>
  <si>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</si>
  <si>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</si>
  <si>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</si>
  <si>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</si>
  <si>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</si>
  <si>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</si>
  <si>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</si>
  <si>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</si>
  <si>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</si>
  <si>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</si>
  <si>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</si>
  <si>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</si>
  <si>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</si>
  <si>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</si>
  <si>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</si>
  <si>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</si>
  <si>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</si>
  <si>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</si>
  <si>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</si>
  <si>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</si>
  <si>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</si>
  <si>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</si>
  <si>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</si>
  <si>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</si>
  <si>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</si>
  <si>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</si>
  <si>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</si>
  <si>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</si>
  <si>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</si>
  <si>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</si>
  <si>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</si>
  <si>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</si>
  <si>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</si>
  <si>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</si>
  <si>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</si>
  <si>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</si>
  <si>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</si>
  <si>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</si>
  <si>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</si>
  <si>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</si>
  <si>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</si>
  <si>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</si>
  <si>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</si>
  <si>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</si>
  <si>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</si>
  <si>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</si>
  <si>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</si>
  <si>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</si>
  <si>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</si>
  <si>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</si>
  <si>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</si>
  <si>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</si>
  <si>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</si>
  <si>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</si>
  <si>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</si>
  <si>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</si>
  <si>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</si>
  <si>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</si>
  <si>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</si>
  <si>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</si>
  <si>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</si>
  <si>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</si>
  <si>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</si>
  <si>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</si>
  <si>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</si>
  <si>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</si>
  <si>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</si>
  <si>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</si>
  <si>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</si>
  <si>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</si>
  <si>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</si>
  <si>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</si>
  <si>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</si>
  <si>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</si>
  <si>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</si>
  <si>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</si>
  <si>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</si>
  <si>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</si>
  <si>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</si>
  <si>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</si>
  <si>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</si>
  <si>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</si>
  <si>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</si>
  <si>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</si>
  <si>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</si>
  <si>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</si>
  <si>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</si>
  <si>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</si>
  <si>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</si>
  <si>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</si>
  <si>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</si>
  <si>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</si>
  <si>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</si>
  <si>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</si>
  <si>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</si>
  <si>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</si>
  <si>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</si>
  <si>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</si>
  <si>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</si>
  <si>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</si>
  <si>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</si>
  <si>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</si>
  <si>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</si>
  <si>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</si>
  <si>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</si>
  <si>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</si>
  <si>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</si>
  <si>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</si>
  <si>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</si>
  <si>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</si>
  <si>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</si>
  <si>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</si>
  <si>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</si>
  <si>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</si>
  <si>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</si>
  <si>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</si>
  <si>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</si>
  <si>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</si>
  <si>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</si>
  <si>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</si>
  <si>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</si>
  <si>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</si>
  <si>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</si>
  <si>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</si>
  <si>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</si>
  <si>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</si>
  <si>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</si>
  <si>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</si>
  <si>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</si>
  <si>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</si>
  <si>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</si>
  <si>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</si>
  <si>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</si>
  <si>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</si>
  <si>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</si>
  <si>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</si>
  <si>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</si>
  <si>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</si>
  <si>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</si>
  <si>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</si>
  <si>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</si>
  <si>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</si>
  <si>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</si>
  <si>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</si>
  <si>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</si>
  <si>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</si>
  <si>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</si>
  <si>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</si>
  <si>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</si>
  <si>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</si>
  <si>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</si>
  <si>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</si>
  <si>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</si>
  <si>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</si>
  <si>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</si>
  <si>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</si>
  <si>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</si>
  <si>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</si>
  <si>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</si>
  <si>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</si>
  <si>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</si>
  <si>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</si>
  <si>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</si>
  <si>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</si>
  <si>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</si>
  <si>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</si>
  <si>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</si>
  <si>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</si>
  <si>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</si>
  <si>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</si>
  <si>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</si>
  <si>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</si>
  <si>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</si>
  <si>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</si>
  <si>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</si>
  <si>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</si>
  <si>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</si>
  <si>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</si>
  <si>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</si>
  <si>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</si>
  <si>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</si>
  <si>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</si>
  <si>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</si>
  <si>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</si>
  <si>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</si>
  <si>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</si>
  <si>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</si>
  <si>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</si>
  <si>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</si>
  <si>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</si>
  <si>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</si>
  <si>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</si>
  <si>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</si>
  <si>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</si>
  <si>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</si>
  <si>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</si>
  <si>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</si>
  <si>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</si>
  <si>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</si>
  <si>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</si>
  <si>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</si>
  <si>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</si>
  <si>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</si>
  <si>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</si>
  <si>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</si>
  <si>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</si>
  <si>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</si>
  <si>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</si>
  <si>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</si>
  <si>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</si>
  <si>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</si>
  <si>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</si>
  <si>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</si>
  <si>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</si>
  <si>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</si>
  <si>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</si>
  <si>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</si>
  <si>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</si>
  <si>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</si>
  <si>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</si>
  <si>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</si>
  <si>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</si>
  <si>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</si>
  <si>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</si>
  <si>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</si>
  <si>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</si>
  <si>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</si>
  <si>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</si>
  <si>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</si>
  <si>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</si>
  <si>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</si>
  <si>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</si>
  <si>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</si>
  <si>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</si>
  <si>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</si>
  <si>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</si>
  <si>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</si>
  <si>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</si>
  <si>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</si>
  <si>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</si>
  <si>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</si>
  <si>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</si>
  <si>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</si>
  <si>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</si>
  <si>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</si>
  <si>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</si>
  <si>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</si>
  <si>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</si>
  <si>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</si>
  <si>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</si>
  <si>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</si>
  <si>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</si>
  <si>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</si>
  <si>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</si>
  <si>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</si>
  <si>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</si>
  <si>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</si>
  <si>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</si>
  <si>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</si>
  <si>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</si>
  <si>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</si>
  <si>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</si>
  <si>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</si>
  <si>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</si>
  <si>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</si>
  <si>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</si>
  <si>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</si>
  <si>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</si>
  <si>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</si>
  <si>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</si>
  <si>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</si>
  <si>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</si>
  <si>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</si>
  <si>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</si>
  <si>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</si>
  <si>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</si>
  <si>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</si>
  <si>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</si>
  <si>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</si>
  <si>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</si>
  <si>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</si>
  <si>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</si>
  <si>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</si>
  <si>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</si>
  <si>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</si>
  <si>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</si>
  <si>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</si>
  <si>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</si>
  <si>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</si>
  <si>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</si>
  <si>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</si>
  <si>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</si>
  <si>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</si>
  <si>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</si>
  <si>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</si>
  <si>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</si>
  <si>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</si>
  <si>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</si>
  <si>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</si>
  <si>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</si>
  <si>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</si>
  <si>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</si>
  <si>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</si>
  <si>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</si>
  <si>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</si>
  <si>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</si>
  <si>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</si>
  <si>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</si>
  <si>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</si>
  <si>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</si>
  <si>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</si>
  <si>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</si>
  <si>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</si>
  <si>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</si>
  <si>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</si>
  <si>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</si>
  <si>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</si>
  <si>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</si>
  <si>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</si>
  <si>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</si>
  <si>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</si>
  <si>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</si>
  <si>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</si>
  <si>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</si>
  <si>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</si>
  <si>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</si>
  <si>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</si>
  <si>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</si>
  <si>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</si>
  <si>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</si>
  <si>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</si>
  <si>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</si>
  <si>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</si>
  <si>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</si>
  <si>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</si>
  <si>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</si>
  <si>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</si>
  <si>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</si>
  <si>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</si>
  <si>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</si>
  <si>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</si>
  <si>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</si>
  <si>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</si>
  <si>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</si>
  <si>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</si>
  <si>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</si>
  <si>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</si>
  <si>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</si>
  <si>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</si>
  <si>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</si>
  <si>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</si>
  <si>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</si>
  <si>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</si>
  <si>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</si>
  <si>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</si>
  <si>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</si>
  <si>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</si>
  <si>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</si>
  <si>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</si>
  <si>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</si>
  <si>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</si>
  <si>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</si>
  <si>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</si>
  <si>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</si>
  <si>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</si>
  <si>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</si>
  <si>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</si>
  <si>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</si>
  <si>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</si>
  <si>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</si>
  <si>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</si>
  <si>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</si>
  <si>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</si>
  <si>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</si>
  <si>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</si>
  <si>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</si>
  <si>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</si>
  <si>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</si>
  <si>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</si>
  <si>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</si>
  <si>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</si>
  <si>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</si>
  <si>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</si>
  <si>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</si>
  <si>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</si>
  <si>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</si>
  <si>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</si>
  <si>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</si>
  <si>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</si>
  <si>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</si>
  <si>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</si>
  <si>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</si>
  <si>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</si>
  <si>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</si>
  <si>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</si>
  <si>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</si>
  <si>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</si>
  <si>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</si>
  <si>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</si>
  <si>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</si>
  <si>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</si>
  <si>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</si>
  <si>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</si>
  <si>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</si>
  <si>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</si>
  <si>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</si>
  <si>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</si>
  <si>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</si>
  <si>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</si>
  <si>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</si>
  <si>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</si>
  <si>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</si>
  <si>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</si>
  <si>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</si>
  <si>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</si>
  <si>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</si>
  <si>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</si>
  <si>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</si>
  <si>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</si>
  <si>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</si>
  <si>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</si>
  <si>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</si>
  <si>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</si>
  <si>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</si>
  <si>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</si>
  <si>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</si>
  <si>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</si>
  <si>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</si>
  <si>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</si>
  <si>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</si>
  <si>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</si>
  <si>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</si>
  <si>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</si>
  <si>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</si>
  <si>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</si>
  <si>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</si>
  <si>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</si>
  <si>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</si>
  <si>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</si>
  <si>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</si>
  <si>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</si>
  <si>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</si>
  <si>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</si>
  <si>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</si>
  <si>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</si>
  <si>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</si>
  <si>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</si>
  <si>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</si>
  <si>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</si>
  <si>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</si>
  <si>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</si>
  <si>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</si>
  <si>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</si>
  <si>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</si>
  <si>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</si>
  <si>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</si>
  <si>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</si>
  <si>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</si>
  <si>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</si>
  <si>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</si>
  <si>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</si>
  <si>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</si>
  <si>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</si>
  <si>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</si>
  <si>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</si>
  <si>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</si>
  <si>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</si>
  <si>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</si>
  <si>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</si>
  <si>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</si>
  <si>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</si>
  <si>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</si>
  <si>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</si>
  <si>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</si>
  <si>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</si>
  <si>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</si>
  <si>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</si>
  <si>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</si>
  <si>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</si>
  <si>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</si>
  <si>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</si>
  <si>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</si>
  <si>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</si>
  <si>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</si>
  <si>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</si>
  <si>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</si>
  <si>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</si>
  <si>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</si>
  <si>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</si>
  <si>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</si>
  <si>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</si>
  <si>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</si>
  <si>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</si>
  <si>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</si>
  <si>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</si>
  <si>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</si>
  <si>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</si>
  <si>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</si>
  <si>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</si>
  <si>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</si>
  <si>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</si>
  <si>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</si>
  <si>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</si>
  <si>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</si>
  <si>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</si>
  <si>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</si>
  <si>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</si>
  <si>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</si>
  <si>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</si>
  <si>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</si>
  <si>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</si>
  <si>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</si>
  <si>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</si>
  <si>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</si>
  <si>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</si>
  <si>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</si>
  <si>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</si>
  <si>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</si>
  <si>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</si>
  <si>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</si>
  <si>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</si>
  <si>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</si>
  <si>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</si>
  <si>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</si>
  <si>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</si>
  <si>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</si>
  <si>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</si>
  <si>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</si>
  <si>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</si>
  <si>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</si>
  <si>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</si>
  <si>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</si>
  <si>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</si>
  <si>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</si>
  <si>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</si>
  <si>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</si>
  <si>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</si>
  <si>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</si>
  <si>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</si>
  <si>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</si>
  <si>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</si>
  <si>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</si>
  <si>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</si>
  <si>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</si>
  <si>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</si>
  <si>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</si>
  <si>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</si>
  <si>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</si>
  <si>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</si>
  <si>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</si>
  <si>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</si>
  <si>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</si>
  <si>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</si>
  <si>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</si>
  <si>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</si>
  <si>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</si>
  <si>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</si>
  <si>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</si>
  <si>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</si>
  <si>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</si>
  <si>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</si>
  <si>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</si>
  <si>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</si>
  <si>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</si>
  <si>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</si>
  <si>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</si>
  <si>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</si>
  <si>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</si>
  <si>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</si>
  <si>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</si>
  <si>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</si>
  <si>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</si>
  <si>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</si>
  <si>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</si>
  <si>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</si>
  <si>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</si>
  <si>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</si>
  <si>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</si>
  <si>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</si>
  <si>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</si>
  <si>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</si>
  <si>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</si>
  <si>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</si>
  <si>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</si>
  <si>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</si>
  <si>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</si>
  <si>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</si>
  <si>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</si>
  <si>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</si>
  <si>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</si>
  <si>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</si>
  <si>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</si>
  <si>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</si>
  <si>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</si>
  <si>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</si>
  <si>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</si>
  <si>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</si>
  <si>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</si>
  <si>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</si>
  <si>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</si>
  <si>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</si>
  <si>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</si>
  <si>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</si>
  <si>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</si>
  <si>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</si>
  <si>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</si>
  <si>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</si>
  <si>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</si>
  <si>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</si>
  <si>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</si>
  <si>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</si>
  <si>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</si>
  <si>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</si>
  <si>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</si>
  <si>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</si>
  <si>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</si>
  <si>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</si>
  <si>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</si>
  <si>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</si>
  <si>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</si>
  <si>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</si>
  <si>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</si>
  <si>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</si>
  <si>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</si>
  <si>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</si>
  <si>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</si>
  <si>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</si>
  <si>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</si>
  <si>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</si>
  <si>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</si>
  <si>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</si>
  <si>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</si>
  <si>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</si>
  <si>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</si>
  <si>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</si>
  <si>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</si>
  <si>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</si>
  <si>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</si>
  <si>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</si>
  <si>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</si>
  <si>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</si>
  <si>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</si>
  <si>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</si>
  <si>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</si>
  <si>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</si>
  <si>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</si>
  <si>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</si>
  <si>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</si>
  <si>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</si>
  <si>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</si>
  <si>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</si>
  <si>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</si>
  <si>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</si>
  <si>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</si>
  <si>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</si>
  <si>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</si>
  <si>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</si>
  <si>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</si>
  <si>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</si>
  <si>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</si>
  <si>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</si>
  <si>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</si>
  <si>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</si>
  <si>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</si>
  <si>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</si>
  <si>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</si>
  <si>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</si>
  <si>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</si>
  <si>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</si>
  <si>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</si>
  <si>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</si>
  <si>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</si>
  <si>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</si>
  <si>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</si>
  <si>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</si>
  <si>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</si>
  <si>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</si>
  <si>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</si>
  <si>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</si>
  <si>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</si>
  <si>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</si>
  <si>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</si>
  <si>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</si>
  <si>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</si>
  <si>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</si>
  <si>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</si>
  <si>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</si>
  <si>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</si>
  <si>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</si>
  <si>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</si>
  <si>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</si>
  <si>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</si>
  <si>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</si>
  <si>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</si>
  <si>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</si>
  <si>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</si>
  <si>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</si>
  <si>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</si>
  <si>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</si>
  <si>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</si>
  <si>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</si>
  <si>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</si>
  <si>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</si>
  <si>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</si>
  <si>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</si>
  <si>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</si>
  <si>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</si>
  <si>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</si>
  <si>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</si>
  <si>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</si>
  <si>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</si>
  <si>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</si>
  <si>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</si>
  <si>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</si>
  <si>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</si>
  <si>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</si>
  <si>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</si>
  <si>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</si>
  <si>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</si>
  <si>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</si>
  <si>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</si>
  <si>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</si>
  <si>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</si>
  <si>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</si>
  <si>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</si>
  <si>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</si>
  <si>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</si>
  <si>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</si>
  <si>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</si>
  <si>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</si>
  <si>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</si>
  <si>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</si>
  <si>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</si>
  <si>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</si>
  <si>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</si>
  <si>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</si>
  <si>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</si>
  <si>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</si>
  <si>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</si>
  <si>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</si>
  <si>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</si>
  <si>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</si>
  <si>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</si>
  <si>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</si>
  <si>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</si>
  <si>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</si>
  <si>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</si>
  <si>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</si>
  <si>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</si>
  <si>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</si>
  <si>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</si>
  <si>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</si>
  <si>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</si>
  <si>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</si>
  <si>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</si>
  <si>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</si>
  <si>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</si>
  <si>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</si>
  <si>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</si>
  <si>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</si>
  <si>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</si>
  <si>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</si>
  <si>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</si>
  <si>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</si>
  <si>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</si>
  <si>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</si>
  <si>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</si>
  <si>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</si>
  <si>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</si>
  <si>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</si>
  <si>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</si>
  <si>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</si>
  <si>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</si>
  <si>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</si>
  <si>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</si>
  <si>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</si>
  <si>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</si>
  <si>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</si>
  <si>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</si>
  <si>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</si>
  <si>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</si>
  <si>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</si>
  <si>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</si>
  <si>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</si>
  <si>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</si>
  <si>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</si>
  <si>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</si>
  <si>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</si>
  <si>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</si>
  <si>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</si>
  <si>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</si>
  <si>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</si>
  <si>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</si>
  <si>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</si>
  <si>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</si>
  <si>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</si>
  <si>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</si>
  <si>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</si>
  <si>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</si>
  <si>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</si>
  <si>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</si>
  <si>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</si>
  <si>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</si>
  <si>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</si>
  <si>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</si>
  <si>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</si>
  <si>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</si>
  <si>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</si>
  <si>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</si>
  <si>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</si>
  <si>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</si>
  <si>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</si>
  <si>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</si>
  <si>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</si>
  <si>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</si>
  <si>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</si>
  <si>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</si>
  <si>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</si>
  <si>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</si>
  <si>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</si>
  <si>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</si>
  <si>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</si>
  <si>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</si>
  <si>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</si>
  <si>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</si>
  <si>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</si>
  <si>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</si>
  <si>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</si>
  <si>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</si>
  <si>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</si>
  <si>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</si>
  <si>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</si>
  <si>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</si>
  <si>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</si>
  <si>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</si>
  <si>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</si>
  <si>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</si>
  <si>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</si>
  <si>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</si>
  <si>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</si>
  <si>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</si>
  <si>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</si>
  <si>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</si>
  <si>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</si>
  <si>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</si>
  <si>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</si>
  <si>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</si>
  <si>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</si>
  <si>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</si>
  <si>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</si>
  <si>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</si>
  <si>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</si>
  <si>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</si>
  <si>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</si>
  <si>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</si>
  <si>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</si>
  <si>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</si>
  <si>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</si>
  <si>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</si>
  <si>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</si>
  <si>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</si>
  <si>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</si>
  <si>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</si>
  <si>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</si>
  <si>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</si>
  <si>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</si>
  <si>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</si>
  <si>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</si>
  <si>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</si>
  <si>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</si>
  <si>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</si>
  <si>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</si>
  <si>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</si>
  <si>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</si>
  <si>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</si>
  <si>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</si>
  <si>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</si>
  <si>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</si>
  <si>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</si>
  <si>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</si>
  <si>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</si>
  <si>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</si>
  <si>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</si>
  <si>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</si>
  <si>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</si>
  <si>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</si>
  <si>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</si>
  <si>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</si>
  <si>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</si>
  <si>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</si>
  <si>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</si>
  <si>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</si>
  <si>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</si>
  <si>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</si>
  <si>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</si>
  <si>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</si>
  <si>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</si>
  <si>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</si>
  <si>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</si>
  <si>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</si>
  <si>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</si>
  <si>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</si>
  <si>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</si>
  <si>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</si>
  <si>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</si>
  <si>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</si>
  <si>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</si>
  <si>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</si>
  <si>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</si>
  <si>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</si>
  <si>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</si>
  <si>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</si>
  <si>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</si>
  <si>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</si>
  <si>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</si>
  <si>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</si>
  <si>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</si>
  <si>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</si>
  <si>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</si>
  <si>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</si>
  <si>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</si>
  <si>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</si>
  <si>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</si>
  <si>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</si>
  <si>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</si>
  <si>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</si>
  <si>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</si>
  <si>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</si>
  <si>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</si>
  <si>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</si>
  <si>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</si>
  <si>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</si>
  <si>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</si>
  <si>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</si>
  <si>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</si>
  <si>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</si>
  <si>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</si>
  <si>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</si>
  <si>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</si>
  <si>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</si>
  <si>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</si>
  <si>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</si>
  <si>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</si>
  <si>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</si>
  <si>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</si>
  <si>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</si>
  <si>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</si>
  <si>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</si>
  <si>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</si>
  <si>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</si>
  <si>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</si>
  <si>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</si>
  <si>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</si>
  <si>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</si>
  <si>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</si>
  <si>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</si>
  <si>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</si>
  <si>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</si>
  <si>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</si>
  <si>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</si>
  <si>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</si>
  <si>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</si>
  <si>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</si>
  <si>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</si>
  <si>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</si>
  <si>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</si>
  <si>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</si>
  <si>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</si>
  <si>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</si>
  <si>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</si>
  <si>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</si>
  <si>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</si>
  <si>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</si>
  <si>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</si>
  <si>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</si>
  <si>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</si>
  <si>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</si>
  <si>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</si>
  <si>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</si>
  <si>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</si>
  <si>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</si>
  <si>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</si>
  <si>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</si>
  <si>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</si>
  <si>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</si>
  <si>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</si>
  <si>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</si>
  <si>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</si>
  <si>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</si>
  <si>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</si>
  <si>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</si>
  <si>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</si>
  <si>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</si>
  <si>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</si>
  <si>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</si>
  <si>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</si>
  <si>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</si>
  <si>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</si>
  <si>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</si>
  <si>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</si>
  <si>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</si>
  <si>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</si>
  <si>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</si>
  <si>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</si>
  <si>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</si>
  <si>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</si>
  <si>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</si>
  <si>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</si>
  <si>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</si>
  <si>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</si>
  <si>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</si>
  <si>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</si>
  <si>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</si>
  <si>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</si>
  <si>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</si>
  <si>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</si>
  <si>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</si>
  <si>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</si>
  <si>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</si>
  <si>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</si>
  <si>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</si>
  <si>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</si>
  <si>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</si>
  <si>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</si>
  <si>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</si>
  <si>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</si>
  <si>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</si>
  <si>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</si>
  <si>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</si>
  <si>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</si>
  <si>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</si>
  <si>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</si>
  <si>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</si>
  <si>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</si>
  <si>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</si>
  <si>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</si>
  <si>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</si>
  <si>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</si>
  <si>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</si>
  <si>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</si>
  <si>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</si>
  <si>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</si>
  <si>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</si>
  <si>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</si>
  <si>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</si>
  <si>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</si>
  <si>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</si>
  <si>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</si>
  <si>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</si>
  <si>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</si>
  <si>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</si>
  <si>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</si>
  <si>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</si>
  <si>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</si>
  <si>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</si>
  <si>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</si>
  <si>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</si>
  <si>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</si>
  <si>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</si>
  <si>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</si>
  <si>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</si>
  <si>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</si>
  <si>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</si>
  <si>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</si>
  <si>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</si>
  <si>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</si>
  <si>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</si>
  <si>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</si>
  <si>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</si>
  <si>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</si>
  <si>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</si>
  <si>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</si>
  <si>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</si>
  <si>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</si>
  <si>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</si>
  <si>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</si>
  <si>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</si>
  <si>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</si>
  <si>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</si>
  <si>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</si>
  <si>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</si>
  <si>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</si>
  <si>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</si>
  <si>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</si>
  <si>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</si>
  <si>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</si>
  <si>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</si>
  <si>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</si>
  <si>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</si>
  <si>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</si>
  <si>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</si>
  <si>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</si>
  <si>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</si>
  <si>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</si>
  <si>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</si>
  <si>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</si>
  <si>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</si>
  <si>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</si>
  <si>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</si>
  <si>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</si>
  <si>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</si>
  <si>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</si>
  <si>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</si>
  <si>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</si>
  <si>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</si>
  <si>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</si>
  <si>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</si>
  <si>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</si>
  <si>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</si>
  <si>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</si>
  <si>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</si>
  <si>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</si>
  <si>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</si>
  <si>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</si>
  <si>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</si>
  <si>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</si>
  <si>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</si>
  <si>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</si>
  <si>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</si>
  <si>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</si>
  <si>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</si>
  <si>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</si>
  <si>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</si>
  <si>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</si>
  <si>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</si>
  <si>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</si>
  <si>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</si>
  <si>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</si>
  <si>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</si>
  <si>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</si>
  <si>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</si>
  <si>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</si>
  <si>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</si>
  <si>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</si>
  <si>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</si>
  <si>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</si>
  <si>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</si>
  <si>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</si>
  <si>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</si>
  <si>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</si>
  <si>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</si>
  <si>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</si>
  <si>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</si>
  <si>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</si>
  <si>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</si>
  <si>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</si>
  <si>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</si>
  <si>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</si>
  <si>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</si>
  <si>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</si>
  <si>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</si>
  <si>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</si>
  <si>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</si>
  <si>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</si>
  <si>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</si>
  <si>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</si>
  <si>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</si>
  <si>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</si>
  <si>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</si>
  <si>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</si>
  <si>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</si>
  <si>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</si>
  <si>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</si>
  <si>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</si>
  <si>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</si>
  <si>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</si>
  <si>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</si>
  <si>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</si>
  <si>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</si>
  <si>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</si>
  <si>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</si>
  <si>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</si>
  <si>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</si>
  <si>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</si>
  <si>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</si>
  <si>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</si>
  <si>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</si>
  <si>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</si>
  <si>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</si>
  <si>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</si>
  <si>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</si>
  <si>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</si>
  <si>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</si>
  <si>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</si>
  <si>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</si>
  <si>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</si>
  <si>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</si>
  <si>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</si>
  <si>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</si>
  <si>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</si>
  <si>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</si>
  <si>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</si>
  <si>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</si>
  <si>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</si>
  <si>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</si>
  <si>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</si>
  <si>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</si>
  <si>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</si>
  <si>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</si>
  <si>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</si>
  <si>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</si>
  <si>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</si>
  <si>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</si>
  <si>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</si>
  <si>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</si>
  <si>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</si>
  <si>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</si>
  <si>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</si>
  <si>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</si>
  <si>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</si>
  <si>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</si>
  <si>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</si>
  <si>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</si>
  <si>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</si>
  <si>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</si>
  <si>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</si>
  <si>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</si>
  <si>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</si>
  <si>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</si>
  <si>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</si>
  <si>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</si>
  <si>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</si>
  <si>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</si>
  <si>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</si>
  <si>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</si>
  <si>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</si>
  <si>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</si>
  <si>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</si>
  <si>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</si>
  <si>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</si>
  <si>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</si>
  <si>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</si>
  <si>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</si>
  <si>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</si>
  <si>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</si>
  <si>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</si>
  <si>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</si>
  <si>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</si>
  <si>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</si>
  <si>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</si>
  <si>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</si>
  <si>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</si>
  <si>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</si>
  <si>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</si>
  <si>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</si>
  <si>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</si>
  <si>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</si>
  <si>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</si>
  <si>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</si>
  <si>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</si>
  <si>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</si>
  <si>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</si>
  <si>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</si>
  <si>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</si>
  <si>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</si>
  <si>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</si>
  <si>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</si>
  <si>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</si>
  <si>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</si>
  <si>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</si>
  <si>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</si>
  <si>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</si>
  <si>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</si>
  <si>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</si>
  <si>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</si>
  <si>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</si>
  <si>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</si>
  <si>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</si>
  <si>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</si>
  <si>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</si>
  <si>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</si>
  <si>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</si>
  <si>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</si>
  <si>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</si>
  <si>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</si>
  <si>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</si>
  <si>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</si>
  <si>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</si>
  <si>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</si>
  <si>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</si>
  <si>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</si>
  <si>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</si>
  <si>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</si>
  <si>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</si>
  <si>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</si>
  <si>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</si>
  <si>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</si>
  <si>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</si>
  <si>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</si>
  <si>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</si>
  <si>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</si>
  <si>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</si>
  <si>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</si>
  <si>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</si>
  <si>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</si>
  <si>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</si>
  <si>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</si>
  <si>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</si>
  <si>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</si>
  <si>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</si>
  <si>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</si>
  <si>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</si>
  <si>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</si>
  <si>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</si>
  <si>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</si>
  <si>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</si>
  <si>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</si>
  <si>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</si>
  <si>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</si>
  <si>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</si>
  <si>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</si>
  <si>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</si>
  <si>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</si>
  <si>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</si>
  <si>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</si>
  <si>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</si>
  <si>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</si>
  <si>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</si>
  <si>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</si>
  <si>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</si>
  <si>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</si>
  <si>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</si>
  <si>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</si>
  <si>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</si>
  <si>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</si>
  <si>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</si>
  <si>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</si>
  <si>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</si>
  <si>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</si>
  <si>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</si>
  <si>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</si>
  <si>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</si>
  <si>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</si>
  <si>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</si>
  <si>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</si>
  <si>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</si>
  <si>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</si>
  <si>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</si>
  <si>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</si>
  <si>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</si>
  <si>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</si>
  <si>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</si>
  <si>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</si>
  <si>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</si>
  <si>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</si>
  <si>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</si>
  <si>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</si>
  <si>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</si>
  <si>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</si>
  <si>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</si>
  <si>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</si>
  <si>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</si>
  <si>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</si>
  <si>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</si>
  <si>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</si>
  <si>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</si>
  <si>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</si>
  <si>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</si>
  <si>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</si>
  <si>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</si>
  <si>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</si>
  <si>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</si>
  <si>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</si>
  <si>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</si>
  <si>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</si>
  <si>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</si>
  <si>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</si>
  <si>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</si>
  <si>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</si>
  <si>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</si>
  <si>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</si>
  <si>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</si>
  <si>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</si>
  <si>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</si>
  <si>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</si>
  <si>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</si>
  <si>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</si>
  <si>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</si>
  <si>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</si>
  <si>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</si>
  <si>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</si>
  <si>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</si>
  <si>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</si>
  <si>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</si>
  <si>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</si>
  <si>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</si>
  <si>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</si>
  <si>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</si>
  <si>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</si>
  <si>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</si>
  <si>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</si>
  <si>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</si>
  <si>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</si>
  <si>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</si>
  <si>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</si>
  <si>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</si>
  <si>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</si>
  <si>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</si>
  <si>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</si>
  <si>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</si>
  <si>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</si>
  <si>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</si>
  <si>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</si>
  <si>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</si>
  <si>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</si>
  <si>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</si>
  <si>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</si>
  <si>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</si>
  <si>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</si>
  <si>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</si>
  <si>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</si>
  <si>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</si>
  <si>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</si>
  <si>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</si>
  <si>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</si>
  <si>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</si>
  <si>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</si>
  <si>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</si>
  <si>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</si>
  <si>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</si>
  <si>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</si>
  <si>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</si>
  <si>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</si>
  <si>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</si>
  <si>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</si>
  <si>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</si>
  <si>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</si>
  <si>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</si>
  <si>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</si>
  <si>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</si>
  <si>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</si>
  <si>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</si>
  <si>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</si>
  <si>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</si>
  <si>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</si>
  <si>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</si>
  <si>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</si>
  <si>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</si>
  <si>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</si>
  <si>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</si>
  <si>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</si>
  <si>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</si>
  <si>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</si>
  <si>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</si>
  <si>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</si>
  <si>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</si>
  <si>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</si>
  <si>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</si>
  <si>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</si>
  <si>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</si>
  <si>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</si>
  <si>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</si>
  <si>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</si>
  <si>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</si>
  <si>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</si>
  <si>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</si>
  <si>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</si>
  <si>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</si>
  <si>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</si>
  <si>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</si>
  <si>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</si>
  <si>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</si>
  <si>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</si>
  <si>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</si>
  <si>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</si>
  <si>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</si>
  <si>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</si>
  <si>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</si>
  <si>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</si>
  <si>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</si>
  <si>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</si>
  <si>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</si>
  <si>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</si>
  <si>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</si>
  <si>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</si>
  <si>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</si>
  <si>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</si>
  <si>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</si>
  <si>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</si>
  <si>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</si>
  <si>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</si>
  <si>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</si>
  <si>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</si>
  <si>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</si>
  <si>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</si>
  <si>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</si>
  <si>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</si>
  <si>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</si>
  <si>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</si>
  <si>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</si>
  <si>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</si>
  <si>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</si>
  <si>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</si>
  <si>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</si>
  <si>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</si>
  <si>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</si>
  <si>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</si>
  <si>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</si>
  <si>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</si>
  <si>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</si>
  <si>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</si>
  <si>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</si>
  <si>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</si>
  <si>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</si>
  <si>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</si>
  <si>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</si>
  <si>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</si>
  <si>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</si>
  <si>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</si>
  <si>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</si>
  <si>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</si>
  <si>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</si>
  <si>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</si>
  <si>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</si>
  <si>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</si>
  <si>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</si>
  <si>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</si>
  <si>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</si>
  <si>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</si>
  <si>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</si>
  <si>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</si>
  <si>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</si>
  <si>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</si>
  <si>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</si>
  <si>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</si>
  <si>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</si>
  <si>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</si>
  <si>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</si>
  <si>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</si>
  <si>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</si>
  <si>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</si>
  <si>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</si>
  <si>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</si>
  <si>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</si>
  <si>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</si>
  <si>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</si>
  <si>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</si>
  <si>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</si>
  <si>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</si>
  <si>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</si>
  <si>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</si>
  <si>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</si>
  <si>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</si>
  <si>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</si>
  <si>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</si>
  <si>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</si>
  <si>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</si>
  <si>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</si>
  <si>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</si>
  <si>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</si>
  <si>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</si>
  <si>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</si>
  <si>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</si>
  <si>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</si>
  <si>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</si>
  <si>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</si>
  <si>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</si>
  <si>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</si>
  <si>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</si>
  <si>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</si>
  <si>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</si>
  <si>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</si>
  <si>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</si>
  <si>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</si>
  <si>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</si>
  <si>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</si>
  <si>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</si>
  <si>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</si>
  <si>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</si>
  <si>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</si>
  <si>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</si>
  <si>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</si>
  <si>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</si>
  <si>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</si>
  <si>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</si>
  <si>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</si>
  <si>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</si>
  <si>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</si>
  <si>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</si>
  <si>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</si>
  <si>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</si>
  <si>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</si>
  <si>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</si>
  <si>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</si>
  <si>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</si>
  <si>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</si>
  <si>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</si>
  <si>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</si>
  <si>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</si>
  <si>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</si>
  <si>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</si>
  <si>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</si>
  <si>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</si>
  <si>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</si>
  <si>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</si>
  <si>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</si>
  <si>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</si>
  <si>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</si>
  <si>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</si>
  <si>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</si>
  <si>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</si>
  <si>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</si>
  <si>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</si>
  <si>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</si>
  <si>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</si>
  <si>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</si>
  <si>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</si>
  <si>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</si>
  <si>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</si>
  <si>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</si>
  <si>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</si>
  <si>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</si>
  <si>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</si>
  <si>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</si>
  <si>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</si>
  <si>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</si>
  <si>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</si>
  <si>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</si>
  <si>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</si>
  <si>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</si>
  <si>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</si>
  <si>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</si>
  <si>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</si>
  <si>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</si>
  <si>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</si>
  <si>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</si>
  <si>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</si>
  <si>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</si>
  <si>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</si>
  <si>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</si>
  <si>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</si>
  <si>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</si>
  <si>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</si>
  <si>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</si>
  <si>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</si>
  <si>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</si>
  <si>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</si>
  <si>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</si>
  <si>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</si>
  <si>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</si>
  <si>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</si>
  <si>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</si>
  <si>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</si>
  <si>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</si>
  <si>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</si>
  <si>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</si>
  <si>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</si>
  <si>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</si>
  <si>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</si>
  <si>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</si>
  <si>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</si>
  <si>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</si>
  <si>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</si>
  <si>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</si>
  <si>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</si>
  <si>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</si>
  <si>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</si>
  <si>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</si>
  <si>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</si>
  <si>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</si>
  <si>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</si>
  <si>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</si>
  <si>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</si>
  <si>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</si>
  <si>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</si>
  <si>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</si>
  <si>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</si>
  <si>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</si>
  <si>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</si>
  <si>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</si>
  <si>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</si>
  <si>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</si>
  <si>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</si>
  <si>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</si>
  <si>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</si>
  <si>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</si>
  <si>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</si>
  <si>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</si>
  <si>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</si>
  <si>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</si>
  <si>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</si>
  <si>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</si>
  <si>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</si>
  <si>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</si>
  <si>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</si>
  <si>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</si>
  <si>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</si>
  <si>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</si>
  <si>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</si>
  <si>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</si>
  <si>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</si>
  <si>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</si>
  <si>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</si>
  <si>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</si>
  <si>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</si>
  <si>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</si>
  <si>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</si>
  <si>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</si>
  <si>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</si>
  <si>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</si>
  <si>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</si>
  <si>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</si>
  <si>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</si>
  <si>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</si>
  <si>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</si>
  <si>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</si>
  <si>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</si>
  <si>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</si>
  <si>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</si>
  <si>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</si>
  <si>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</si>
  <si>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</si>
  <si>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</si>
  <si>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</si>
  <si>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</si>
  <si>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</si>
  <si>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</si>
  <si>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</si>
  <si>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</si>
  <si>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</si>
  <si>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</si>
  <si>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</si>
  <si>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</si>
  <si>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</si>
  <si>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</si>
  <si>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</si>
  <si>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</si>
  <si>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</si>
  <si>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</si>
  <si>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</si>
  <si>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</si>
  <si>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</si>
  <si>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</si>
  <si>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</si>
  <si>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</si>
  <si>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</si>
  <si>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</si>
  <si>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</si>
  <si>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</si>
  <si>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</si>
  <si>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</si>
  <si>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</si>
  <si>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</si>
  <si>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</si>
  <si>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</si>
  <si>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</si>
  <si>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</si>
  <si>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</si>
  <si>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</si>
  <si>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</si>
  <si>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</si>
  <si>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</si>
  <si>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</si>
  <si>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</si>
  <si>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</si>
  <si>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</si>
  <si>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</si>
  <si>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</si>
  <si>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</si>
  <si>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</si>
  <si>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</si>
  <si>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</si>
  <si>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</si>
  <si>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</si>
  <si>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</si>
  <si>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</si>
  <si>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</si>
  <si>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</si>
  <si>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</si>
  <si>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</si>
  <si>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</si>
  <si>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</si>
  <si>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</si>
  <si>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</si>
  <si>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</si>
  <si>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</si>
  <si>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</si>
  <si>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</si>
  <si>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</si>
  <si>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</si>
  <si>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</si>
  <si>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</si>
  <si>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</si>
  <si>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</si>
  <si>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</si>
  <si>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</si>
  <si>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</si>
  <si>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</si>
  <si>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</si>
  <si>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</si>
  <si>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</si>
  <si>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</si>
  <si>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</si>
  <si>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</si>
  <si>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</si>
  <si>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</si>
  <si>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</si>
  <si>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</si>
  <si>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</si>
  <si>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</si>
  <si>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</si>
  <si>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</si>
  <si>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</si>
  <si>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</si>
  <si>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</si>
  <si>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</si>
  <si>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</si>
  <si>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</si>
  <si>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</si>
  <si>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</si>
  <si>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</si>
  <si>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</si>
  <si>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</si>
  <si>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</si>
  <si>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</si>
  <si>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</si>
  <si>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</si>
  <si>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</si>
  <si>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</si>
  <si>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</si>
  <si>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</si>
  <si>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</si>
  <si>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</si>
  <si>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</si>
  <si>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</si>
  <si>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</si>
  <si>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</si>
  <si>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</si>
  <si>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</si>
  <si>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</si>
  <si>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</si>
  <si>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</si>
  <si>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</si>
  <si>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</si>
  <si>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</si>
  <si>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</si>
  <si>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</si>
  <si>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</si>
  <si>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</si>
  <si>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</si>
  <si>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</si>
  <si>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</si>
  <si>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</si>
  <si>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</si>
  <si>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</si>
  <si>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</si>
  <si>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</si>
  <si>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</si>
  <si>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</si>
  <si>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</si>
  <si>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</si>
  <si>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</si>
  <si>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</si>
  <si>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</si>
  <si>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</si>
  <si>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</si>
  <si>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</si>
  <si>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</si>
  <si>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</si>
  <si>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</si>
  <si>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</si>
  <si>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</si>
  <si>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</si>
  <si>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</si>
  <si>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</si>
  <si>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</si>
  <si>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</si>
  <si>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</si>
  <si>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</si>
  <si>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</si>
  <si>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</si>
  <si>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</si>
  <si>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</si>
  <si>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</si>
  <si>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</si>
  <si>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</si>
  <si>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</si>
  <si>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</si>
  <si>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</si>
  <si>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</si>
  <si>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</si>
  <si>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</si>
  <si>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</si>
  <si>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</si>
  <si>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</si>
  <si>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</si>
  <si>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</si>
  <si>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</si>
  <si>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</si>
  <si>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</si>
  <si>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</si>
  <si>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</si>
  <si>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</si>
  <si>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</si>
  <si>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</si>
  <si>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</si>
  <si>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</si>
  <si>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</si>
  <si>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</si>
  <si>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</si>
  <si>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</si>
  <si>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</si>
  <si>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</si>
  <si>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</si>
  <si>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</si>
  <si>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</si>
  <si>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</si>
  <si>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</si>
  <si>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</si>
  <si>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</si>
  <si>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</si>
  <si>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</si>
  <si>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</si>
  <si>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</si>
  <si>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</si>
  <si>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</si>
  <si>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</si>
  <si>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</si>
  <si>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</si>
  <si>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</si>
  <si>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</si>
  <si>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</si>
  <si>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</si>
  <si>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</si>
  <si>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</si>
  <si>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</si>
  <si>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</si>
  <si>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</si>
  <si>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</si>
  <si>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</si>
  <si>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</si>
  <si>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</si>
  <si>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</si>
  <si>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</si>
  <si>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</si>
  <si>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</si>
  <si>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</si>
  <si>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</si>
  <si>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</si>
  <si>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</si>
  <si>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</si>
  <si>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</si>
  <si>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</si>
  <si>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</si>
  <si>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</si>
  <si>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</si>
  <si>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</si>
  <si>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</si>
  <si>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</si>
  <si>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</si>
  <si>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</si>
  <si>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</si>
  <si>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</si>
  <si>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</si>
  <si>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</si>
  <si>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</si>
  <si>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</si>
  <si>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</si>
  <si>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</si>
  <si>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</si>
  <si>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</si>
  <si>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</si>
  <si>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</si>
  <si>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</si>
  <si>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</si>
  <si>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</si>
  <si>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</si>
  <si>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</si>
  <si>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</si>
  <si>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</si>
  <si>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</si>
  <si>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</si>
  <si>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</si>
  <si>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</si>
  <si>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</si>
  <si>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</si>
  <si>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</si>
  <si>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</si>
  <si>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</si>
  <si>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</si>
  <si>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</si>
  <si>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</si>
  <si>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</si>
  <si>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</si>
  <si>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</si>
  <si>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</si>
  <si>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</si>
  <si>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</si>
  <si>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</si>
  <si>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</si>
  <si>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</si>
  <si>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</si>
  <si>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</si>
  <si>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</si>
  <si>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</si>
  <si>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</si>
  <si>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</si>
  <si>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</si>
  <si>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</si>
  <si>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</si>
  <si>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</si>
  <si>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</si>
  <si>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</si>
  <si>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</si>
  <si>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</si>
  <si>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</si>
  <si>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</si>
  <si>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</si>
  <si>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</si>
  <si>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</si>
  <si>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</si>
  <si>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</si>
  <si>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</si>
  <si>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</si>
  <si>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</si>
  <si>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</si>
  <si>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</si>
  <si>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</si>
  <si>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</si>
  <si>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</si>
  <si>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</si>
  <si>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</si>
  <si>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</si>
  <si>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</si>
  <si>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</si>
  <si>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</si>
  <si>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</si>
  <si>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</si>
  <si>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</si>
  <si>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</si>
  <si>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</si>
  <si>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</si>
  <si>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</si>
  <si>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</si>
  <si>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</si>
  <si>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</si>
  <si>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</si>
  <si>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</si>
  <si>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</si>
  <si>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</si>
  <si>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</si>
  <si>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</si>
  <si>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</si>
  <si>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</si>
  <si>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</si>
  <si>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</si>
  <si>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</si>
  <si>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</si>
  <si>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</si>
  <si>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</si>
  <si>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</si>
  <si>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</si>
  <si>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</si>
  <si>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</si>
  <si>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</si>
  <si>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</si>
  <si>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</si>
  <si>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</si>
  <si>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</si>
  <si>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</si>
  <si>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</si>
  <si>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</si>
  <si>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</si>
  <si>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</si>
  <si>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</si>
  <si>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</si>
  <si>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</si>
  <si>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</si>
  <si>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</si>
  <si>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</si>
  <si>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</si>
  <si>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</si>
  <si>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</si>
  <si>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</si>
  <si>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</si>
  <si>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</si>
  <si>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</si>
  <si>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</si>
  <si>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</si>
  <si>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</si>
  <si>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</si>
  <si>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</si>
  <si>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</si>
  <si>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</si>
  <si>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</si>
  <si>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</si>
  <si>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</si>
  <si>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</si>
  <si>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</si>
  <si>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</si>
  <si>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</si>
  <si>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</si>
  <si>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</si>
  <si>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</si>
  <si>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</si>
  <si>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</si>
  <si>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</si>
  <si>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</si>
  <si>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</si>
  <si>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</si>
  <si>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</si>
  <si>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</si>
  <si>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</si>
  <si>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</si>
  <si>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</si>
  <si>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</si>
  <si>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</si>
  <si>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</si>
  <si>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</si>
  <si>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</si>
  <si>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</si>
  <si>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</si>
  <si>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</si>
  <si>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</si>
  <si>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</si>
  <si>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</si>
  <si>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</si>
  <si>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</si>
  <si>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</si>
  <si>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</si>
  <si>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</si>
  <si>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</si>
  <si>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</si>
  <si>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</si>
  <si>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</si>
  <si>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</si>
  <si>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</si>
  <si>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</si>
  <si>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</si>
  <si>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</si>
  <si>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</si>
  <si>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</si>
  <si>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</si>
  <si>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</si>
  <si>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</si>
  <si>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</si>
  <si>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</si>
  <si>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</si>
  <si>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</si>
  <si>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</si>
  <si>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</si>
  <si>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</si>
  <si>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</si>
  <si>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</si>
  <si>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</si>
  <si>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</si>
  <si>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</si>
  <si>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</si>
  <si>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</si>
  <si>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</si>
  <si>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</si>
  <si>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</si>
  <si>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</si>
  <si>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</si>
  <si>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</si>
  <si>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</si>
  <si>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</si>
  <si>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</si>
  <si>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</si>
  <si>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</si>
  <si>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</si>
  <si>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</si>
  <si>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</si>
  <si>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</si>
  <si>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</si>
  <si>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</si>
  <si>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</si>
  <si>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</si>
  <si>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</si>
  <si>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</si>
  <si>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</si>
  <si>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</si>
  <si>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</si>
  <si>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</si>
  <si>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</si>
  <si>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</si>
  <si>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</si>
  <si>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</si>
  <si>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</si>
  <si>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</si>
  <si>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</si>
  <si>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</si>
  <si>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</si>
  <si>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</si>
  <si>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</si>
  <si>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</si>
  <si>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</si>
  <si>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</si>
  <si>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</si>
  <si>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</si>
  <si>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</si>
  <si>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</si>
  <si>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</si>
  <si>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</si>
  <si>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</si>
  <si>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</si>
  <si>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</si>
  <si>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</si>
  <si>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</si>
  <si>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</si>
  <si>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</si>
  <si>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</si>
  <si>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</si>
  <si>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</si>
  <si>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</si>
  <si>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</si>
  <si>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</si>
  <si>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</si>
  <si>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</si>
  <si>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</si>
  <si>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</si>
  <si>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</si>
  <si>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</si>
  <si>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</si>
  <si>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</si>
  <si>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</si>
  <si>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</si>
  <si>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</si>
  <si>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</si>
  <si>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</si>
  <si>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</si>
  <si>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</si>
  <si>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</si>
  <si>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</si>
  <si>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</si>
  <si>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</si>
  <si>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</si>
  <si>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</si>
  <si>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</si>
  <si>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</si>
  <si>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</si>
  <si>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</si>
  <si>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</si>
  <si>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</si>
  <si>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</si>
  <si>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</si>
  <si>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</si>
  <si>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</si>
  <si>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</si>
  <si>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</si>
  <si>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</si>
  <si>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</si>
  <si>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</si>
  <si>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</si>
  <si>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</si>
  <si>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</si>
  <si>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</si>
  <si>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</si>
  <si>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</si>
  <si>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</si>
  <si>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</si>
  <si>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</si>
  <si>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</si>
  <si>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</si>
  <si>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</si>
  <si>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</si>
  <si>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</si>
  <si>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</si>
  <si>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</si>
  <si>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</si>
  <si>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</si>
  <si>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</si>
  <si>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</si>
  <si>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</si>
  <si>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</si>
  <si>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</si>
  <si>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</si>
  <si>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</si>
  <si>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</si>
  <si>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</si>
  <si>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</si>
  <si>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</si>
  <si>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</si>
  <si>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</si>
  <si>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</si>
  <si>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</si>
  <si>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</si>
  <si>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</si>
  <si>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</si>
  <si>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</si>
  <si>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</si>
  <si>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</si>
  <si>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</si>
  <si>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</si>
  <si>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</si>
  <si>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</si>
  <si>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</si>
  <si>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</si>
  <si>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</si>
  <si>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</si>
  <si>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</si>
  <si>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</si>
  <si>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</si>
  <si>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</si>
  <si>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</si>
  <si>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</si>
  <si>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</si>
  <si>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</si>
  <si>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</si>
  <si>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</si>
  <si>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</si>
  <si>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</si>
  <si>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</si>
  <si>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</si>
  <si>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</si>
  <si>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</si>
  <si>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</si>
  <si>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</si>
  <si>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</si>
  <si>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</si>
  <si>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</si>
  <si>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</si>
  <si>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</si>
  <si>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</si>
  <si>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</si>
  <si>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</si>
  <si>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</si>
  <si>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</si>
  <si>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</si>
  <si>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</si>
  <si>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</si>
  <si>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</si>
  <si>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</si>
  <si>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</si>
  <si>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</si>
  <si>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</si>
  <si>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</si>
  <si>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</si>
  <si>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</si>
  <si>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</si>
  <si>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</si>
  <si>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</si>
  <si>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</si>
  <si>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</si>
  <si>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</si>
  <si>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</si>
  <si>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</si>
  <si>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</si>
  <si>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</si>
  <si>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</si>
  <si>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</si>
  <si>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</si>
  <si>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</si>
  <si>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</si>
  <si>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</si>
  <si>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</si>
  <si>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</si>
  <si>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</si>
  <si>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</si>
  <si>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</si>
  <si>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</si>
  <si>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</si>
  <si>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</si>
  <si>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</si>
  <si>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</si>
  <si>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</si>
  <si>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</si>
  <si>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</si>
  <si>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</si>
  <si>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</si>
  <si>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</si>
  <si>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</si>
  <si>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</si>
  <si>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</si>
  <si>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</si>
  <si>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</si>
  <si>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</si>
  <si>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</si>
  <si>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</si>
  <si>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</si>
  <si>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</si>
  <si>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</si>
  <si>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</si>
  <si>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</si>
  <si>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</si>
  <si>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</si>
  <si>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</si>
  <si>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</si>
  <si>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</si>
  <si>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</si>
  <si>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</si>
  <si>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</si>
  <si>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</si>
  <si>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</si>
  <si>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</si>
  <si>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</si>
  <si>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</si>
  <si>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</si>
  <si>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</si>
  <si>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</si>
  <si>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</si>
  <si>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</si>
  <si>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</si>
  <si>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</si>
  <si>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</si>
  <si>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</si>
  <si>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</si>
  <si>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</si>
  <si>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</si>
  <si>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</si>
  <si>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</si>
  <si>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</si>
  <si>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</si>
  <si>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</si>
  <si>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</si>
  <si>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</si>
  <si>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</si>
  <si>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</si>
  <si>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</si>
  <si>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</si>
  <si>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</si>
  <si>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</si>
  <si>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</si>
  <si>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</si>
  <si>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</si>
  <si>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</si>
  <si>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</si>
  <si>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</si>
  <si>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</si>
  <si>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</si>
  <si>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</si>
  <si>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</si>
  <si>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</si>
  <si>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</si>
  <si>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</si>
  <si>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</si>
  <si>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</si>
  <si>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</si>
  <si>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</si>
  <si>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</si>
  <si>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</si>
  <si>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</si>
  <si>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</si>
  <si>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</si>
  <si>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</si>
  <si>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</si>
  <si>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</si>
  <si>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</si>
  <si>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</si>
  <si>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</si>
  <si>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</si>
  <si>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</si>
  <si>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</si>
  <si>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</si>
  <si>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</si>
  <si>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</si>
  <si>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</si>
  <si>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</si>
  <si>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</si>
  <si>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</si>
  <si>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</si>
  <si>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</si>
  <si>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</si>
  <si>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</si>
  <si>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</si>
  <si>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</si>
  <si>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</si>
  <si>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</si>
  <si>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</si>
  <si>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</si>
  <si>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</si>
  <si>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</si>
  <si>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</si>
  <si>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</si>
  <si>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</si>
  <si>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</si>
  <si>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</si>
  <si>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</si>
  <si>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</si>
  <si>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</si>
  <si>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</si>
  <si>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</si>
  <si>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</si>
  <si>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</si>
  <si>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</si>
  <si>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</si>
  <si>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</si>
  <si>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</si>
  <si>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</si>
  <si>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</si>
  <si>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</si>
  <si>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</si>
  <si>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</si>
  <si>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</si>
  <si>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</si>
  <si>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</si>
  <si>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</si>
  <si>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</si>
  <si>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</si>
  <si>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</si>
  <si>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</si>
  <si>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</si>
  <si>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</si>
  <si>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</si>
  <si>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</si>
  <si>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</si>
  <si>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</si>
  <si>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</si>
  <si>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</si>
  <si>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</si>
  <si>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</si>
  <si>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</si>
  <si>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</si>
  <si>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</si>
  <si>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</si>
  <si>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</si>
  <si>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</si>
  <si>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</si>
  <si>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</si>
  <si>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</si>
  <si>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</si>
  <si>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</si>
  <si>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</si>
  <si>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</si>
  <si>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</si>
  <si>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</si>
  <si>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</si>
  <si>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</si>
  <si>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</si>
  <si>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</si>
  <si>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</si>
  <si>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</si>
  <si>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</si>
  <si>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</si>
  <si>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</si>
  <si>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</si>
  <si>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</si>
  <si>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</si>
  <si>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</si>
  <si>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</si>
  <si>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</si>
  <si>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</si>
  <si>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</si>
  <si>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</si>
  <si>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</si>
  <si>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</si>
  <si>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</si>
  <si>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</si>
  <si>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</si>
  <si>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</si>
  <si>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</si>
  <si>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</si>
  <si>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</si>
  <si>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</si>
  <si>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</si>
  <si>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</si>
  <si>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</si>
  <si>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</si>
  <si>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</si>
  <si>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</si>
  <si>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</si>
  <si>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</si>
  <si>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</si>
  <si>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</si>
  <si>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</si>
  <si>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</si>
  <si>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</si>
  <si>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</si>
  <si>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</si>
  <si>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</si>
  <si>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</si>
  <si>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</si>
  <si>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</si>
  <si>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</si>
  <si>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</si>
  <si>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</si>
  <si>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</si>
  <si>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</si>
  <si>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</si>
  <si>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</si>
  <si>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</si>
  <si>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</si>
  <si>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</si>
  <si>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</si>
  <si>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</si>
  <si>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</si>
  <si>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</si>
  <si>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</si>
  <si>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</si>
  <si>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</si>
  <si>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</si>
  <si>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</si>
  <si>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</si>
  <si>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</si>
  <si>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</si>
  <si>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</si>
  <si>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</si>
  <si>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</si>
  <si>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</si>
  <si>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</si>
  <si>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</si>
  <si>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</si>
  <si>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</si>
  <si>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</si>
  <si>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</si>
  <si>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</si>
  <si>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</si>
  <si>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</si>
  <si>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</si>
  <si>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</si>
  <si>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</si>
  <si>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</si>
  <si>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</si>
  <si>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</si>
  <si>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</si>
  <si>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</si>
  <si>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</si>
  <si>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</si>
  <si>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</si>
  <si>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</si>
  <si>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</si>
  <si>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</si>
  <si>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</si>
  <si>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</si>
  <si>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</si>
  <si>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</si>
  <si>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</si>
  <si>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</si>
  <si>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</si>
  <si>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</si>
  <si>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</si>
  <si>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</si>
  <si>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</si>
  <si>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</si>
  <si>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</si>
  <si>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</si>
  <si>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</si>
  <si>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</si>
  <si>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</si>
  <si>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</si>
  <si>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</si>
  <si>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</si>
  <si>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</si>
  <si>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</si>
  <si>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</si>
  <si>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</si>
  <si>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</si>
  <si>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</si>
  <si>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</si>
  <si>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</si>
  <si>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</si>
  <si>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</si>
  <si>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</si>
  <si>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</si>
  <si>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</si>
  <si>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</si>
  <si>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</si>
  <si>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</si>
  <si>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</si>
  <si>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</si>
  <si>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</si>
  <si>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</si>
  <si>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</si>
  <si>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</si>
  <si>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</si>
  <si>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</si>
  <si>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</si>
  <si>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</si>
  <si>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</si>
  <si>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</si>
  <si>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</si>
  <si>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</si>
  <si>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</si>
  <si>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</si>
  <si>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</si>
  <si>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</si>
  <si>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</si>
  <si>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</si>
  <si>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</si>
  <si>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</si>
  <si>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</si>
  <si>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</si>
  <si>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</si>
  <si>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</si>
  <si>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</si>
  <si>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</si>
  <si>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</si>
  <si>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</si>
  <si>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</si>
  <si>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</si>
  <si>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</si>
  <si>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</si>
  <si>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</si>
  <si>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</si>
  <si>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</si>
  <si>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</si>
  <si>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</si>
  <si>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</si>
  <si>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</si>
  <si>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</si>
  <si>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</si>
  <si>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</si>
  <si>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</si>
  <si>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</si>
  <si>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</si>
  <si>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</si>
  <si>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</si>
  <si>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</si>
  <si>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</si>
  <si>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</si>
  <si>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</si>
  <si>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</si>
  <si>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</si>
  <si>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</si>
  <si>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</si>
  <si>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</si>
  <si>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</si>
  <si>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</si>
  <si>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</si>
  <si>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</si>
  <si>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</si>
  <si>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</si>
  <si>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</si>
  <si>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</si>
  <si>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</si>
  <si>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</si>
  <si>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</si>
  <si>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</si>
  <si>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</si>
  <si>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</si>
  <si>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</si>
  <si>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</si>
  <si>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</si>
  <si>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</si>
  <si>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</si>
  <si>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</si>
  <si>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</si>
  <si>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</si>
  <si>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</si>
  <si>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</si>
  <si>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</si>
  <si>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</si>
  <si>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</si>
  <si>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</si>
  <si>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</si>
  <si>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</si>
  <si>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</si>
  <si>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</si>
  <si>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</si>
  <si>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</si>
  <si>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</si>
  <si>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</si>
  <si>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</si>
  <si>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</si>
  <si>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</si>
  <si>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</si>
  <si>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</si>
  <si>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</si>
  <si>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</si>
  <si>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</si>
  <si>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</si>
  <si>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</si>
  <si>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</si>
  <si>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</si>
  <si>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</si>
  <si>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</si>
  <si>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</si>
  <si>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</si>
  <si>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</si>
  <si>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</si>
  <si>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</si>
  <si>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</si>
  <si>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</si>
  <si>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</si>
  <si>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</si>
  <si>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</si>
  <si>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</si>
  <si>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</si>
  <si>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</si>
  <si>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</si>
  <si>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</si>
  <si>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</si>
  <si>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</si>
  <si>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</si>
  <si>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</si>
  <si>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</si>
  <si>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</si>
  <si>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</si>
  <si>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</si>
  <si>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</si>
  <si>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</si>
  <si>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</si>
  <si>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</si>
  <si>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</si>
  <si>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</si>
  <si>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</si>
  <si>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</si>
  <si>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</si>
  <si>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</si>
  <si>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</si>
  <si>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</si>
  <si>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</si>
  <si>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</si>
  <si>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</si>
  <si>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</si>
  <si>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</si>
  <si>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</si>
  <si>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</si>
  <si>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</si>
  <si>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</si>
  <si>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</si>
  <si>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</si>
  <si>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</si>
  <si>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</si>
  <si>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</si>
  <si>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</si>
  <si>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</si>
  <si>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</si>
  <si>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</si>
  <si>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</si>
  <si>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</si>
  <si>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</si>
  <si>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</si>
  <si>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</si>
  <si>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</si>
  <si>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</si>
  <si>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</si>
  <si>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</si>
  <si>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</si>
  <si>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</si>
  <si>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</si>
  <si>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</si>
  <si>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</si>
  <si>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</si>
  <si>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</si>
  <si>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</si>
  <si>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</si>
  <si>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</si>
  <si>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</si>
  <si>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</si>
  <si>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</si>
  <si>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</si>
  <si>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</si>
  <si>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</si>
  <si>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</si>
  <si>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</si>
  <si>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</si>
  <si>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</si>
  <si>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</si>
  <si>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</si>
  <si>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</si>
  <si>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</si>
  <si>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</si>
  <si>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</si>
  <si>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</si>
  <si>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</si>
  <si>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</si>
  <si>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</si>
  <si>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</si>
  <si>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</si>
  <si>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</si>
  <si>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</si>
  <si>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</si>
  <si>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</si>
  <si>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</si>
  <si>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</si>
  <si>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</si>
  <si>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</si>
  <si>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</si>
  <si>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</si>
  <si>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</si>
  <si>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</si>
  <si>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</si>
  <si>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</si>
  <si>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</si>
  <si>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</si>
  <si>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</si>
  <si>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</si>
  <si>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</si>
  <si>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</si>
  <si>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</si>
  <si>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</si>
  <si>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</si>
  <si>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</si>
  <si>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</si>
  <si>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</si>
  <si>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</si>
  <si>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</si>
  <si>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</si>
  <si>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</si>
  <si>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</si>
  <si>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</si>
  <si>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</si>
  <si>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</si>
  <si>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</si>
  <si>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</si>
  <si>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</si>
  <si>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</si>
  <si>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</si>
  <si>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</si>
  <si>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</si>
  <si>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</si>
  <si>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</si>
  <si>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</si>
  <si>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</si>
  <si>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</si>
  <si>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</si>
  <si>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</si>
  <si>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</si>
  <si>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</si>
  <si>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</si>
  <si>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</si>
  <si>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</si>
  <si>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</si>
  <si>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</si>
  <si>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</si>
  <si>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</si>
  <si>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</si>
  <si>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</si>
  <si>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</si>
  <si>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</si>
  <si>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</si>
  <si>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</si>
  <si>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</si>
  <si>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</si>
  <si>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</si>
  <si>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</si>
  <si>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</si>
  <si>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</si>
  <si>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</si>
  <si>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</si>
  <si>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</si>
  <si>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</si>
  <si>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</si>
  <si>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</si>
  <si>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</si>
  <si>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</si>
  <si>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</si>
  <si>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</si>
  <si>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</si>
  <si>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</si>
  <si>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</si>
  <si>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</si>
  <si>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</si>
  <si>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</si>
  <si>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</si>
  <si>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</si>
  <si>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</si>
  <si>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</si>
  <si>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</si>
  <si>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</si>
  <si>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</si>
  <si>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</si>
  <si>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</si>
  <si>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</si>
  <si>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</si>
  <si>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</si>
  <si>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</si>
  <si>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</si>
  <si>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</si>
  <si>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</si>
  <si>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</si>
  <si>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</si>
  <si>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</si>
  <si>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</si>
  <si>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</si>
  <si>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</si>
  <si>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</si>
  <si>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</si>
  <si>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</si>
  <si>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</si>
  <si>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</si>
  <si>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</si>
  <si>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</si>
  <si>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</si>
  <si>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</si>
  <si>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</si>
  <si>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</si>
  <si>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</si>
  <si>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</si>
  <si>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</si>
  <si>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</si>
  <si>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</si>
  <si>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</si>
  <si>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</si>
  <si>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</si>
  <si>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</si>
  <si>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</si>
  <si>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</si>
  <si>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</si>
  <si>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</si>
  <si>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</si>
  <si>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</si>
  <si>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</si>
  <si>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</si>
  <si>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</si>
  <si>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</si>
  <si>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</si>
  <si>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</si>
  <si>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</si>
  <si>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</si>
  <si>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</si>
  <si>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</si>
  <si>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</si>
  <si>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</si>
  <si>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</si>
  <si>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</si>
  <si>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</si>
  <si>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</si>
  <si>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</si>
  <si>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</si>
  <si>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</si>
  <si>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</si>
  <si>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</si>
  <si>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</si>
  <si>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</si>
  <si>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</si>
  <si>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</si>
  <si>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</si>
  <si>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</si>
  <si>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</si>
  <si>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</si>
  <si>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</si>
  <si>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</si>
  <si>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</si>
  <si>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</si>
  <si>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</si>
  <si>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</si>
  <si>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</si>
  <si>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</si>
  <si>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</si>
  <si>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</si>
  <si>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</si>
  <si>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</si>
  <si>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</si>
  <si>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</si>
  <si>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</si>
  <si>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</si>
  <si>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</si>
  <si>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</si>
  <si>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</si>
  <si>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</si>
  <si>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</si>
  <si>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</si>
  <si>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</si>
  <si>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</si>
  <si>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</si>
  <si>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</si>
  <si>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</si>
  <si>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</si>
  <si>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</si>
  <si>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</si>
  <si>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</si>
  <si>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</si>
  <si>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</si>
  <si>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</si>
  <si>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</si>
  <si>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</si>
  <si>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</si>
  <si>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</si>
  <si>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</si>
  <si>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</si>
  <si>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</si>
  <si>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</si>
  <si>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</si>
  <si>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</si>
  <si>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</si>
  <si>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</si>
  <si>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</si>
  <si>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</si>
  <si>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</si>
  <si>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</si>
  <si>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</si>
  <si>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</si>
  <si>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</si>
  <si>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</si>
  <si>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</si>
  <si>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</si>
  <si>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</si>
  <si>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</si>
  <si>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</si>
  <si>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</si>
  <si>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</si>
  <si>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</si>
  <si>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</si>
  <si>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</si>
  <si>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</si>
  <si>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</si>
  <si>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</si>
  <si>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</si>
  <si>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</si>
  <si>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</si>
  <si>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</si>
  <si>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</si>
  <si>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</si>
  <si>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</si>
  <si>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</si>
  <si>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</si>
  <si>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</si>
  <si>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</si>
  <si>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</si>
  <si>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</si>
  <si>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</si>
  <si>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</si>
  <si>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</si>
  <si>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</si>
  <si>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</si>
  <si>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</si>
  <si>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</si>
  <si>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</si>
  <si>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</si>
  <si>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</si>
  <si>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</si>
  <si>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</si>
  <si>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</si>
  <si>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</si>
  <si>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</si>
  <si>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</si>
  <si>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</si>
  <si>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</si>
  <si>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</si>
  <si>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</si>
  <si>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</si>
  <si>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</si>
  <si>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</si>
  <si>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</si>
  <si>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</si>
  <si>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</si>
  <si>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</si>
  <si>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</si>
  <si>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</si>
  <si>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</si>
  <si>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</si>
  <si>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</si>
  <si>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</si>
  <si>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</si>
  <si>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</si>
  <si>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</si>
  <si>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</si>
  <si>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</si>
  <si>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</si>
  <si>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</si>
  <si>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</si>
  <si>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</si>
  <si>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</si>
  <si>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</si>
  <si>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</si>
  <si>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</si>
  <si>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</si>
  <si>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</si>
  <si>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</si>
  <si>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</si>
  <si>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</si>
  <si>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</si>
  <si>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</si>
  <si>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</si>
  <si>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</si>
  <si>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</si>
  <si>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</si>
  <si>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</si>
  <si>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</si>
  <si>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</si>
  <si>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</si>
  <si>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</si>
  <si>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</si>
  <si>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</si>
  <si>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</si>
  <si>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</si>
  <si>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</si>
  <si>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</si>
  <si>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</si>
  <si>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</si>
  <si>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</si>
  <si>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</si>
  <si>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</si>
  <si>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</si>
  <si>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</si>
  <si>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</si>
  <si>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</si>
  <si>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</si>
  <si>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</si>
  <si>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</si>
  <si>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</si>
  <si>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</si>
  <si>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</si>
  <si>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</si>
  <si>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</si>
  <si>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</si>
  <si>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</si>
  <si>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</si>
  <si>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</si>
  <si>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</si>
  <si>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</si>
  <si>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</si>
  <si>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</si>
  <si>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</si>
  <si>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</si>
  <si>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</si>
  <si>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</si>
  <si>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</si>
  <si>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</si>
  <si>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</si>
  <si>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</si>
  <si>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</si>
  <si>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</si>
  <si>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</si>
  <si>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</si>
  <si>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</si>
  <si>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</si>
  <si>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</si>
  <si>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</si>
  <si>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</si>
  <si>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</si>
  <si>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</si>
  <si>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</si>
  <si>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</si>
  <si>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</si>
  <si>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</si>
  <si>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</si>
  <si>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</si>
  <si>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</si>
  <si>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</si>
  <si>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</si>
  <si>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</si>
  <si>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</si>
  <si>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</si>
  <si>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</si>
  <si>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</si>
  <si>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</si>
  <si>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</si>
  <si>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</si>
  <si>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</si>
  <si>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</si>
  <si>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</si>
  <si>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</si>
  <si>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</si>
  <si>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</si>
  <si>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</si>
  <si>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</si>
  <si>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</si>
  <si>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</si>
  <si>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</si>
  <si>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</si>
  <si>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</si>
  <si>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</si>
  <si>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</si>
  <si>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</si>
  <si>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</si>
  <si>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</si>
  <si>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</si>
  <si>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</si>
  <si>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</si>
  <si>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</si>
  <si>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</si>
  <si>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</si>
  <si>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</si>
  <si>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</si>
  <si>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</si>
  <si>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</si>
  <si>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</si>
  <si>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</si>
  <si>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</si>
  <si>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</si>
  <si>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</si>
  <si>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</si>
  <si>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</si>
  <si>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</si>
  <si>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</si>
  <si>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</si>
  <si>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</si>
  <si>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</si>
  <si>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</si>
  <si>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</si>
  <si>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</si>
  <si>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</si>
  <si>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</si>
  <si>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</si>
  <si>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</si>
  <si>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</si>
  <si>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</si>
  <si>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</si>
  <si>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</si>
  <si>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</si>
  <si>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</si>
  <si>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</si>
  <si>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</si>
  <si>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</si>
  <si>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</si>
  <si>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</si>
  <si>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</si>
  <si>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</si>
  <si>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</si>
  <si>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</si>
  <si>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</si>
  <si>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</si>
  <si>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</si>
  <si>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</si>
  <si>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</si>
  <si>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</si>
  <si>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</si>
  <si>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</si>
  <si>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</si>
  <si>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</si>
  <si>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</si>
  <si>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</si>
  <si>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</si>
  <si>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</si>
  <si>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</si>
  <si>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</si>
  <si>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</si>
  <si>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</si>
  <si>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</si>
  <si>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</si>
  <si>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</si>
  <si>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</si>
  <si>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</si>
  <si>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</si>
  <si>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</si>
  <si>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</si>
  <si>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</si>
  <si>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</si>
  <si>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</si>
  <si>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</si>
  <si>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</si>
  <si>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</si>
  <si>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</si>
  <si>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</si>
  <si>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</si>
  <si>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</si>
  <si>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</si>
  <si>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</si>
  <si>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</si>
  <si>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</si>
  <si>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</si>
  <si>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</si>
  <si>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</si>
  <si>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</si>
  <si>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</si>
  <si>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</si>
  <si>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</si>
  <si>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</si>
  <si>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</si>
  <si>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</si>
  <si>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</si>
  <si>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</si>
  <si>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</si>
  <si>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</si>
  <si>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</si>
  <si>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</si>
  <si>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</si>
  <si>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</si>
  <si>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</si>
  <si>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</si>
  <si>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</si>
  <si>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</si>
  <si>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</si>
  <si>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</si>
  <si>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</si>
  <si>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</si>
  <si>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</si>
  <si>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</si>
  <si>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</si>
  <si>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</si>
  <si>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</si>
  <si>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</si>
  <si>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</si>
  <si>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</si>
  <si>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</si>
  <si>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</si>
  <si>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</si>
  <si>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</si>
  <si>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</si>
  <si>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</si>
  <si>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</si>
  <si>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</si>
  <si>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</si>
  <si>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</si>
  <si>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</si>
  <si>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</si>
  <si>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</si>
  <si>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</si>
  <si>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</si>
  <si>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</si>
  <si>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</si>
  <si>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</si>
  <si>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</si>
  <si>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</si>
  <si>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</si>
  <si>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</si>
  <si>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</si>
  <si>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</si>
  <si>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</si>
  <si>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</si>
  <si>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</si>
  <si>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</si>
  <si>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</si>
  <si>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</si>
  <si>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</si>
  <si>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</si>
  <si>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</si>
  <si>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</si>
  <si>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</si>
  <si>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</si>
  <si>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</si>
  <si>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</si>
  <si>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</si>
  <si>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</si>
  <si>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</si>
  <si>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</si>
  <si>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</si>
  <si>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</si>
  <si>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</si>
  <si>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</si>
  <si>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</si>
  <si>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</si>
  <si>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</si>
  <si>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</si>
  <si>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</si>
  <si>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</si>
  <si>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</si>
  <si>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</si>
  <si>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</si>
  <si>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</si>
  <si>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</si>
  <si>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</si>
  <si>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</si>
  <si>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</si>
  <si>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</si>
  <si>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</si>
  <si>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</si>
  <si>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</si>
  <si>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</si>
  <si>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</si>
  <si>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</si>
  <si>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</si>
  <si>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</si>
  <si>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</si>
  <si>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</si>
  <si>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</si>
  <si>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</si>
  <si>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</si>
  <si>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</si>
  <si>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</si>
  <si>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</si>
  <si>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</si>
  <si>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</si>
  <si>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</si>
  <si>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</si>
  <si>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</si>
  <si>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</si>
  <si>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</si>
  <si>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</si>
  <si>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</si>
  <si>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</si>
  <si>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</si>
  <si>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</si>
  <si>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</si>
  <si>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</si>
  <si>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</si>
  <si>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</si>
  <si>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</si>
  <si>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</si>
  <si>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</si>
  <si>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</si>
  <si>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</si>
  <si>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</si>
  <si>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</si>
  <si>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</si>
  <si>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</si>
  <si>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</si>
  <si>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</si>
  <si>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</si>
  <si>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</si>
  <si>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</si>
  <si>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</si>
  <si>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</si>
  <si>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</si>
  <si>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</si>
  <si>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</si>
  <si>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</si>
  <si>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</si>
  <si>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</si>
  <si>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</si>
  <si>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</si>
  <si>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</si>
  <si>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</si>
  <si>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</si>
  <si>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</si>
  <si>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</si>
  <si>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</si>
  <si>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</si>
  <si>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</si>
  <si>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</si>
  <si>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</si>
  <si>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</si>
  <si>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</si>
  <si>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</si>
  <si>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</si>
  <si>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</si>
  <si>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</si>
  <si>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</si>
  <si>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</si>
  <si>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</si>
  <si>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</si>
  <si>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</si>
  <si>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</si>
  <si>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</si>
  <si>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</si>
  <si>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</si>
  <si>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</si>
  <si>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</si>
  <si>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</si>
  <si>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</si>
  <si>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</si>
  <si>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</si>
  <si>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</si>
  <si>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</si>
  <si>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</si>
  <si>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</si>
  <si>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</si>
  <si>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</si>
  <si>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</si>
  <si>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</si>
  <si>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</si>
  <si>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</si>
  <si>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</si>
  <si>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</si>
  <si>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</si>
  <si>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</si>
  <si>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</si>
  <si>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</si>
  <si>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</si>
  <si>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</si>
  <si>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</si>
  <si>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</si>
  <si>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</si>
  <si>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</si>
  <si>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</si>
  <si>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</si>
  <si>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</si>
  <si>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</si>
  <si>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</si>
  <si>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</si>
  <si>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</si>
  <si>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</si>
  <si>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</si>
  <si>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</si>
  <si>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</si>
  <si>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</si>
  <si>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</si>
  <si>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</si>
  <si>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</si>
  <si>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</si>
  <si>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</si>
  <si>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</si>
  <si>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</si>
  <si>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</si>
  <si>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</si>
  <si>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</si>
  <si>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</si>
  <si>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</si>
  <si>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</si>
  <si>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</si>
  <si>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</si>
  <si>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</si>
  <si>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</si>
  <si>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</si>
  <si>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</si>
  <si>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</si>
  <si>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</si>
  <si>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</si>
  <si>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</si>
  <si>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</si>
  <si>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</si>
  <si>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</si>
  <si>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</si>
  <si>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</si>
  <si>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</si>
  <si>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</si>
  <si>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</si>
  <si>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</si>
  <si>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</si>
  <si>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</si>
  <si>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</si>
  <si>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</si>
  <si>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</si>
  <si>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</si>
  <si>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</si>
  <si>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</si>
  <si>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</si>
  <si>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</si>
  <si>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</si>
  <si>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</si>
  <si>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</si>
  <si>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</si>
  <si>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</si>
  <si>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</si>
  <si>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</si>
  <si>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</si>
  <si>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</si>
  <si>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</si>
  <si>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</si>
  <si>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</si>
  <si>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</si>
  <si>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</si>
  <si>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</si>
  <si>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</si>
  <si>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</si>
  <si>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</si>
  <si>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</si>
  <si>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</si>
  <si>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</si>
  <si>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</si>
  <si>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</si>
  <si>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</si>
  <si>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</si>
  <si>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</si>
  <si>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</si>
  <si>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</si>
  <si>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</si>
  <si>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</si>
  <si>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</si>
  <si>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</si>
  <si>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</si>
  <si>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</si>
  <si>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</si>
  <si>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</si>
  <si>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</si>
  <si>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</si>
  <si>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</si>
  <si>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</si>
  <si>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</si>
  <si>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</si>
  <si>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</si>
  <si>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</si>
  <si>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</si>
  <si>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</si>
  <si>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</si>
  <si>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</si>
  <si>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</si>
  <si>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</si>
  <si>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</si>
  <si>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</si>
  <si>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</si>
  <si>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</si>
  <si>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</si>
  <si>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</si>
  <si>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</si>
  <si>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</si>
  <si>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</si>
  <si>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</si>
  <si>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</si>
  <si>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</si>
  <si>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</si>
  <si>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</si>
  <si>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</si>
  <si>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</si>
  <si>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</si>
  <si>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</si>
  <si>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</si>
  <si>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</si>
  <si>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</si>
  <si>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</si>
  <si>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</si>
  <si>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</si>
  <si>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</si>
  <si>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</si>
  <si>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</si>
  <si>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</si>
  <si>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</si>
  <si>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</si>
  <si>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</si>
  <si>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</si>
  <si>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</si>
  <si>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</si>
  <si>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</si>
  <si>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</si>
  <si>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</si>
  <si>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</si>
  <si>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</si>
  <si>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</si>
  <si>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</si>
  <si>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</si>
  <si>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</si>
  <si>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</si>
  <si>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</si>
  <si>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</si>
  <si>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</si>
  <si>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</si>
  <si>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</si>
  <si>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</si>
  <si>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</si>
  <si>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</si>
  <si>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</si>
  <si>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</si>
  <si>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</si>
  <si>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</si>
  <si>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</si>
  <si>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</si>
  <si>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</si>
  <si>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</si>
  <si>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</si>
  <si>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</si>
  <si>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</si>
  <si>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</si>
  <si>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</si>
  <si>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</si>
  <si>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</si>
  <si>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</si>
  <si>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</si>
  <si>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</si>
  <si>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</si>
  <si>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</si>
  <si>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</si>
  <si>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</si>
  <si>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</si>
  <si>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</si>
  <si>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</si>
  <si>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</si>
  <si>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</si>
  <si>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</si>
  <si>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</si>
  <si>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</si>
  <si>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</si>
  <si>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</si>
  <si>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</si>
  <si>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</si>
  <si>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</si>
  <si>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</si>
  <si>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</si>
  <si>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</si>
  <si>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</si>
  <si>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</si>
  <si>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</si>
  <si>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</si>
  <si>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</si>
  <si>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</si>
  <si>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</si>
  <si>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</si>
  <si>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</si>
  <si>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</si>
  <si>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</si>
  <si>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</si>
  <si>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</si>
  <si>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</si>
  <si>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</si>
  <si>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</si>
  <si>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</si>
  <si>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</si>
  <si>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</si>
  <si>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</si>
  <si>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</si>
  <si>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</si>
  <si>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</si>
  <si>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</si>
  <si>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</si>
  <si>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</si>
  <si>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</si>
  <si>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</si>
  <si>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</si>
  <si>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</si>
  <si>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</si>
  <si>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</si>
  <si>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</si>
  <si>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</si>
  <si>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</si>
  <si>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</si>
  <si>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</si>
  <si>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</si>
  <si>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</si>
  <si>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</si>
  <si>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</si>
  <si>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</si>
  <si>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</si>
  <si>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</si>
  <si>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</si>
  <si>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</si>
  <si>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</si>
  <si>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</si>
  <si>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</si>
  <si>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</si>
  <si>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</si>
  <si>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</si>
  <si>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</si>
  <si>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</si>
  <si>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</si>
  <si>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</si>
  <si>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</si>
  <si>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</si>
  <si>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</si>
  <si>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</si>
  <si>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</si>
  <si>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</si>
  <si>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</si>
  <si>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</si>
  <si>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</si>
  <si>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</si>
  <si>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</si>
  <si>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</si>
  <si>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</si>
  <si>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</si>
  <si>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</si>
  <si>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</si>
  <si>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</si>
  <si>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</si>
  <si>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</si>
  <si>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</si>
  <si>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</si>
  <si>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</si>
  <si>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</si>
  <si>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</si>
  <si>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</si>
  <si>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</si>
  <si>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</si>
  <si>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</si>
  <si>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</si>
  <si>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</si>
  <si>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</si>
  <si>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</si>
  <si>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</si>
  <si>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</si>
  <si>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</si>
  <si>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</si>
  <si>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</si>
  <si>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</si>
  <si>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</si>
  <si>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</si>
  <si>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</si>
  <si>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</si>
  <si>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</si>
  <si>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</si>
  <si>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</si>
  <si>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</si>
  <si>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</si>
  <si>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</si>
  <si>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</si>
  <si>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</si>
  <si>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</si>
  <si>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</si>
  <si>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</si>
  <si>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</si>
  <si>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</si>
  <si>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</si>
  <si>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</si>
  <si>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</si>
  <si>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</si>
  <si>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</si>
  <si>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</si>
  <si>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</si>
  <si>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</si>
  <si>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</si>
  <si>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</si>
  <si>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</si>
  <si>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</si>
  <si>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</si>
  <si>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</si>
  <si>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</si>
  <si>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</si>
  <si>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</si>
  <si>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</si>
  <si>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</si>
  <si>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</si>
  <si>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</si>
  <si>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</si>
  <si>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</si>
  <si>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</si>
  <si>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</si>
  <si>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</si>
  <si>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</si>
  <si>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</si>
  <si>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</si>
  <si>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</si>
  <si>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</si>
  <si>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</si>
  <si>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</si>
  <si>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</si>
  <si>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</si>
  <si>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</si>
  <si>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</si>
  <si>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</si>
  <si>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</si>
  <si>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</si>
  <si>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</si>
  <si>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</si>
  <si>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</si>
  <si>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</si>
  <si>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</si>
  <si>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</si>
  <si>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</si>
  <si>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</si>
  <si>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</si>
  <si>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</si>
  <si>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</si>
  <si>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</si>
  <si>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</si>
  <si>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</si>
  <si>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</si>
  <si>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</si>
  <si>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</si>
  <si>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</si>
  <si>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</si>
  <si>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</si>
  <si>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</si>
  <si>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</si>
  <si>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</si>
  <si>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</si>
  <si>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</si>
  <si>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</si>
  <si>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</si>
  <si>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</si>
  <si>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</si>
  <si>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</si>
  <si>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</si>
  <si>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</si>
  <si>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</si>
  <si>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</si>
  <si>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</si>
  <si>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</si>
  <si>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</si>
  <si>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</si>
  <si>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</si>
  <si>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</si>
  <si>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</si>
  <si>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</si>
  <si>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</si>
  <si>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</si>
  <si>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</si>
  <si>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</si>
  <si>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</si>
  <si>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</si>
  <si>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</si>
  <si>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</si>
  <si>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</si>
  <si>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</si>
  <si>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</si>
  <si>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</si>
  <si>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</si>
  <si>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</si>
  <si>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</si>
  <si>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</si>
  <si>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</si>
  <si>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</si>
  <si>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</si>
  <si>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</si>
  <si>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</si>
  <si>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</si>
  <si>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</si>
  <si>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</si>
  <si>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</si>
  <si>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</si>
  <si>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</si>
  <si>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</si>
  <si>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</si>
  <si>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</si>
  <si>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</si>
  <si>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</si>
  <si>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</si>
  <si>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</si>
  <si>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</si>
  <si>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</si>
  <si>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</si>
  <si>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</si>
  <si>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</si>
  <si>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</si>
  <si>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</si>
  <si>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</si>
  <si>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</si>
  <si>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</si>
  <si>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</si>
  <si>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</si>
  <si>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</si>
  <si>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</si>
  <si>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</si>
  <si>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</si>
  <si>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</si>
  <si>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</si>
  <si>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</si>
  <si>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</si>
  <si>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</si>
  <si>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</si>
  <si>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</si>
  <si>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</si>
  <si>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</si>
  <si>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</si>
  <si>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</si>
  <si>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</si>
  <si>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</si>
  <si>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</si>
  <si>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</si>
  <si>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</si>
  <si>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</si>
  <si>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</si>
  <si>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</si>
  <si>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</si>
  <si>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</si>
  <si>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</si>
  <si>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</si>
  <si>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</si>
  <si>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</si>
  <si>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</si>
  <si>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</si>
  <si>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</si>
  <si>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</si>
  <si>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</si>
  <si>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</si>
  <si>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</si>
  <si>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</si>
  <si>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</si>
  <si>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</si>
  <si>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</si>
  <si>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</si>
  <si>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</si>
  <si>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</si>
  <si>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</si>
  <si>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</si>
  <si>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</si>
  <si>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</si>
  <si>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</si>
  <si>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</si>
  <si>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</si>
  <si>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</si>
  <si>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</si>
  <si>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</si>
  <si>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</si>
  <si>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</si>
  <si>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</si>
  <si>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</si>
  <si>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</si>
  <si>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</si>
  <si>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</si>
  <si>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</si>
  <si>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</si>
  <si>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</si>
  <si>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</si>
  <si>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</si>
  <si>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</si>
  <si>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</si>
  <si>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</si>
  <si>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</si>
  <si>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</si>
  <si>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</si>
  <si>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</si>
  <si>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</si>
  <si>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</si>
  <si>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</si>
  <si>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</si>
  <si>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</si>
  <si>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</si>
  <si>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</si>
  <si>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</si>
  <si>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</si>
  <si>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</si>
  <si>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</si>
  <si>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</si>
  <si>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</si>
  <si>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</si>
  <si>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</si>
  <si>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</si>
  <si>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</si>
  <si>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</si>
  <si>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</si>
  <si>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</si>
  <si>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</si>
  <si>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</si>
  <si>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</si>
  <si>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</si>
  <si>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</si>
  <si>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</si>
  <si>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</si>
  <si>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</si>
  <si>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</si>
  <si>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</si>
  <si>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</si>
  <si>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</si>
  <si>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</si>
  <si>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</si>
  <si>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</si>
  <si>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</si>
  <si>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</si>
  <si>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</si>
  <si>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</si>
  <si>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</si>
  <si>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</si>
  <si>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</si>
  <si>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</si>
  <si>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</si>
  <si>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</si>
  <si>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</si>
  <si>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</si>
  <si>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</si>
  <si>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</si>
  <si>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</si>
  <si>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</si>
  <si>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</si>
  <si>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</si>
  <si>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</si>
  <si>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</si>
  <si>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</si>
  <si>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</si>
  <si>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</si>
  <si>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</si>
  <si>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</si>
  <si>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</si>
  <si>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</si>
  <si>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</si>
  <si>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</si>
  <si>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</si>
  <si>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</si>
  <si>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</si>
  <si>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</si>
  <si>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</si>
  <si>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</si>
  <si>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</si>
  <si>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</si>
  <si>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</si>
  <si>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</si>
  <si>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</si>
  <si>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</si>
  <si>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</si>
  <si>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</si>
  <si>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</si>
  <si>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</si>
  <si>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</si>
  <si>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</si>
  <si>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</si>
  <si>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</si>
  <si>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</si>
  <si>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</si>
  <si>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</si>
  <si>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</si>
  <si>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</si>
  <si>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</si>
  <si>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</si>
  <si>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</si>
  <si>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</si>
  <si>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</si>
  <si>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</si>
  <si>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</si>
  <si>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</si>
  <si>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</si>
  <si>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</si>
  <si>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</si>
  <si>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</si>
  <si>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</si>
  <si>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</si>
  <si>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</si>
  <si>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</si>
  <si>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</si>
  <si>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</si>
  <si>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</si>
  <si>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</si>
  <si>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</si>
  <si>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</si>
  <si>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</si>
  <si>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</si>
  <si>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</si>
  <si>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</si>
  <si>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</si>
  <si>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</si>
  <si>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</si>
  <si>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</si>
  <si>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</si>
  <si>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</si>
  <si>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</si>
  <si>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</si>
  <si>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</si>
  <si>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</si>
  <si>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</si>
  <si>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</si>
  <si>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</si>
  <si>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</si>
  <si>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</si>
  <si>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</si>
  <si>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</si>
  <si>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</si>
  <si>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</si>
  <si>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</si>
  <si>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</si>
  <si>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</si>
  <si>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</si>
  <si>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</si>
  <si>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</si>
  <si>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</si>
  <si>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</si>
  <si>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</si>
  <si>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</si>
  <si>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</si>
  <si>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</si>
  <si>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</si>
  <si>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</si>
  <si>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</si>
  <si>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</si>
  <si>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</si>
  <si>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</si>
  <si>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</si>
  <si>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</si>
  <si>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</si>
  <si>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</si>
  <si>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</si>
  <si>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</si>
  <si>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</si>
  <si>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</si>
  <si>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</si>
  <si>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</si>
  <si>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</si>
  <si>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</si>
  <si>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</si>
  <si>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</si>
  <si>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</si>
  <si>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</si>
  <si>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</si>
  <si>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</si>
  <si>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</si>
  <si>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</si>
  <si>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</si>
  <si>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</si>
  <si>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</si>
  <si>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</si>
  <si>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</si>
  <si>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</si>
  <si>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</si>
  <si>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</si>
  <si>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</si>
  <si>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</si>
  <si>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</si>
  <si>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</si>
  <si>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</si>
  <si>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</si>
  <si>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</si>
  <si>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</si>
  <si>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</si>
  <si>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</si>
  <si>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</si>
  <si>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</si>
  <si>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</si>
  <si>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</si>
  <si>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</si>
  <si>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</si>
  <si>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</si>
  <si>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</si>
  <si>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</si>
  <si>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</si>
  <si>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</si>
  <si>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</si>
  <si>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</si>
  <si>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</si>
  <si>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</si>
  <si>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</si>
  <si>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</si>
  <si>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</si>
  <si>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</si>
  <si>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</si>
  <si>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</si>
  <si>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</si>
  <si>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</si>
  <si>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</si>
  <si>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</si>
  <si>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</si>
  <si>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</si>
  <si>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</si>
  <si>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</si>
  <si>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</si>
  <si>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</si>
  <si>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</si>
  <si>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</si>
  <si>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</si>
  <si>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</si>
  <si>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</si>
  <si>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</si>
  <si>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</si>
  <si>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</si>
  <si>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</si>
  <si>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</si>
  <si>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</si>
  <si>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</si>
  <si>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</si>
  <si>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</si>
  <si>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</si>
  <si>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</si>
  <si>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</si>
  <si>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</si>
  <si>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</si>
  <si>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</si>
  <si>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</si>
  <si>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</si>
  <si>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</si>
  <si>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</si>
  <si>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</si>
  <si>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</si>
  <si>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</si>
  <si>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</si>
  <si>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</si>
  <si>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</si>
  <si>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</si>
  <si>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</si>
  <si>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</si>
  <si>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</si>
  <si>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</si>
  <si>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</si>
  <si>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</si>
  <si>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</si>
  <si>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</si>
  <si>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</si>
  <si>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</si>
  <si>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</si>
  <si>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</si>
  <si>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</si>
  <si>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</si>
  <si>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</si>
  <si>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</si>
  <si>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</si>
  <si>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</si>
  <si>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</si>
  <si>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</si>
  <si>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</si>
  <si>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</si>
  <si>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</si>
  <si>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</si>
  <si>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</si>
  <si>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</si>
  <si>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</si>
  <si>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</si>
  <si>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</si>
  <si>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</si>
  <si>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</si>
  <si>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</si>
  <si>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</si>
  <si>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</si>
  <si>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</si>
  <si>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</si>
  <si>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</si>
  <si>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</si>
  <si>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</si>
  <si>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</si>
  <si>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</si>
  <si>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</si>
  <si>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</si>
  <si>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</si>
  <si>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</si>
  <si>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</si>
  <si>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</si>
  <si>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</si>
  <si>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</si>
  <si>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</si>
  <si>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</si>
  <si>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</si>
  <si>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</si>
  <si>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</si>
  <si>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</si>
  <si>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</si>
  <si>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</si>
  <si>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</si>
  <si>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</si>
  <si>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</si>
  <si>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</si>
  <si>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</si>
  <si>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</si>
  <si>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</si>
  <si>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</si>
  <si>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</si>
  <si>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</si>
  <si>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</si>
  <si>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</si>
  <si>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</si>
  <si>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</si>
  <si>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</si>
  <si>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</si>
  <si>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</si>
  <si>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</si>
  <si>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</si>
  <si>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</si>
  <si>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</si>
  <si>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</si>
  <si>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</si>
  <si>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</si>
  <si>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</si>
  <si>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</si>
  <si>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</si>
  <si>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</si>
  <si>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</si>
  <si>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</si>
  <si>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</si>
  <si>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</si>
  <si>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</si>
  <si>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</si>
  <si>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</si>
  <si>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</si>
  <si>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</si>
  <si>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</si>
  <si>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</si>
  <si>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</si>
  <si>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</si>
  <si>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</si>
  <si>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</si>
  <si>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</si>
  <si>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</si>
  <si>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</si>
  <si>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</si>
  <si>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</si>
  <si>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</si>
  <si>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</si>
  <si>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</si>
  <si>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</si>
  <si>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</si>
  <si>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</si>
  <si>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</si>
  <si>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</si>
  <si>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</si>
  <si>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</si>
  <si>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</si>
  <si>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</si>
  <si>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</si>
  <si>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</si>
  <si>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</si>
  <si>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</si>
  <si>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</si>
  <si>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</si>
  <si>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</si>
  <si>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</si>
  <si>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</si>
  <si>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</si>
  <si>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</si>
  <si>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</si>
  <si>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</si>
  <si>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</si>
  <si>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</si>
  <si>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</si>
  <si>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</si>
  <si>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</si>
  <si>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</si>
  <si>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</si>
  <si>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</si>
  <si>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</si>
  <si>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</si>
  <si>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</si>
  <si>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</si>
  <si>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</si>
  <si>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</si>
  <si>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</si>
  <si>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</si>
  <si>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</si>
  <si>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</si>
  <si>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</si>
  <si>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</si>
  <si>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</si>
  <si>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</si>
  <si>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</si>
  <si>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</si>
  <si>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</si>
  <si>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</si>
  <si>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</si>
  <si>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</si>
  <si>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</si>
  <si>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</si>
  <si>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</si>
  <si>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</si>
  <si>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</si>
  <si>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</si>
  <si>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</si>
  <si>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</si>
  <si>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</si>
  <si>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</si>
  <si>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</si>
  <si>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</si>
  <si>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</si>
  <si>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</si>
  <si>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</si>
  <si>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</si>
  <si>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</si>
  <si>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</si>
  <si>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</si>
  <si>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</si>
  <si>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</si>
  <si>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</si>
  <si>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</si>
  <si>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</si>
  <si>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</si>
  <si>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</si>
  <si>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</si>
  <si>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</si>
  <si>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</si>
  <si>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</si>
  <si>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</si>
  <si>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</si>
  <si>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</si>
  <si>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</si>
  <si>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</si>
  <si>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</si>
  <si>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</si>
  <si>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</si>
  <si>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</si>
  <si>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</si>
  <si>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</si>
  <si>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</si>
  <si>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</si>
  <si>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</si>
  <si>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</si>
  <si>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</si>
  <si>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</si>
  <si>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</si>
  <si>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</si>
  <si>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</si>
  <si>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</si>
  <si>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</si>
  <si>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</si>
  <si>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</si>
  <si>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</si>
  <si>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</si>
  <si>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</si>
  <si>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</si>
  <si>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</si>
  <si>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</si>
  <si>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</si>
  <si>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</si>
  <si>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</si>
  <si>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</si>
  <si>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</si>
  <si>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</si>
  <si>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</si>
  <si>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</si>
  <si>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</si>
  <si>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</si>
  <si>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</si>
  <si>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</si>
  <si>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</si>
  <si>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</si>
  <si>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</si>
  <si>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</si>
  <si>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</si>
  <si>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</si>
  <si>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</si>
  <si>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</si>
  <si>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</si>
  <si>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</si>
  <si>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</si>
  <si>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</si>
  <si>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</si>
  <si>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</si>
  <si>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</si>
  <si>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</si>
  <si>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</si>
  <si>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</si>
  <si>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</si>
  <si>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</si>
  <si>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</si>
  <si>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</si>
  <si>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</si>
  <si>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</si>
  <si>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</si>
  <si>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</si>
  <si>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</si>
  <si>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</si>
  <si>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</si>
  <si>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</si>
  <si>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</si>
  <si>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</si>
  <si>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</si>
  <si>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</si>
  <si>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</si>
  <si>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</si>
  <si>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</si>
  <si>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</si>
  <si>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</si>
  <si>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</si>
  <si>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</si>
  <si>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</si>
  <si>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</si>
  <si>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</si>
  <si>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</si>
  <si>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</si>
  <si>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</si>
  <si>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</si>
  <si>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</si>
  <si>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</si>
  <si>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</si>
  <si>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</si>
  <si>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</si>
  <si>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</si>
  <si>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</si>
  <si>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</si>
  <si>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</si>
  <si>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</si>
  <si>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</si>
  <si>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</si>
  <si>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</si>
  <si>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</si>
  <si>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</si>
  <si>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</si>
  <si>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</si>
  <si>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</si>
  <si>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</si>
  <si>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</si>
  <si>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</si>
  <si>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</si>
  <si>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</si>
  <si>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</si>
  <si>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</si>
  <si>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</si>
  <si>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</si>
  <si>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</si>
  <si>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</si>
  <si>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</si>
  <si>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</si>
  <si>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</si>
  <si>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</si>
  <si>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</si>
  <si>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</si>
  <si>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</si>
  <si>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</si>
  <si>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</si>
  <si>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</si>
  <si>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</si>
  <si>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</si>
  <si>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</si>
  <si>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</si>
  <si>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</si>
  <si>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</si>
  <si>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</si>
  <si>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</si>
  <si>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</si>
  <si>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</si>
  <si>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</si>
  <si>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</si>
  <si>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</si>
  <si>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</si>
  <si>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</si>
  <si>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</si>
  <si>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</si>
  <si>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</si>
  <si>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</si>
  <si>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</si>
  <si>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</si>
  <si>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</si>
  <si>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</si>
  <si>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</si>
  <si>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</si>
  <si>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</si>
  <si>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</si>
  <si>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</si>
  <si>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</si>
  <si>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</si>
  <si>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</si>
  <si>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</si>
  <si>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</si>
  <si>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</si>
  <si>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</si>
  <si>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</si>
  <si>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</si>
  <si>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</si>
  <si>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</si>
  <si>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</si>
  <si>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</si>
  <si>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</si>
  <si>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</si>
  <si>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</si>
  <si>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</si>
  <si>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</si>
  <si>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</si>
  <si>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</si>
  <si>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</si>
  <si>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</si>
  <si>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</si>
  <si>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</si>
  <si>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</si>
  <si>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</si>
  <si>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</si>
  <si>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</si>
  <si>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</si>
  <si>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</si>
  <si>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</si>
  <si>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</si>
  <si>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</si>
  <si>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</si>
  <si>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</si>
  <si>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</si>
  <si>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</si>
  <si>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</si>
  <si>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</si>
  <si>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</si>
  <si>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</si>
  <si>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</si>
  <si>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</si>
  <si>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</si>
  <si>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</si>
  <si>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</si>
  <si>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</si>
  <si>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</si>
  <si>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</si>
  <si>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</si>
  <si>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</si>
  <si>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</si>
  <si>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</si>
  <si>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</si>
  <si>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</si>
  <si>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</si>
  <si>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</si>
  <si>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</si>
  <si>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</si>
  <si>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</si>
  <si>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</si>
  <si>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</si>
  <si>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</si>
  <si>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</si>
  <si>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</si>
  <si>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</si>
  <si>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</si>
  <si>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</si>
  <si>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</si>
  <si>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</si>
  <si>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</si>
  <si>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</si>
  <si>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</si>
  <si>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</si>
  <si>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</si>
  <si>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</si>
  <si>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</si>
  <si>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</si>
  <si>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</si>
  <si>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</si>
  <si>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</si>
  <si>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</si>
  <si>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</si>
  <si>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</si>
  <si>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</si>
  <si>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</si>
  <si>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</si>
  <si>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</si>
  <si>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</si>
  <si>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</si>
  <si>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</si>
  <si>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</si>
  <si>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</si>
  <si>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</si>
  <si>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</si>
  <si>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</si>
  <si>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</si>
  <si>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</si>
  <si>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</si>
  <si>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</si>
  <si>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</si>
  <si>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</si>
  <si>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</si>
  <si>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</si>
  <si>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</si>
  <si>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</si>
  <si>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</si>
  <si>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</si>
  <si>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</si>
  <si>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</si>
  <si>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</si>
  <si>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</si>
  <si>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</si>
  <si>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</si>
  <si>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</si>
  <si>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</si>
  <si>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</si>
  <si>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</si>
  <si>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</si>
  <si>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</si>
  <si>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</si>
  <si>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</si>
  <si>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</si>
  <si>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</si>
  <si>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</si>
  <si>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</si>
  <si>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</si>
  <si>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</si>
  <si>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</si>
  <si>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</si>
  <si>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</si>
  <si>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</si>
  <si>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</si>
  <si>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</si>
  <si>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</si>
  <si>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</si>
  <si>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</si>
  <si>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</si>
  <si>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</si>
  <si>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</si>
  <si>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</si>
  <si>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</si>
  <si>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</si>
  <si>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</si>
  <si>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</si>
  <si>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</si>
  <si>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</si>
  <si>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</si>
  <si>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</si>
  <si>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</si>
  <si>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</si>
  <si>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</si>
  <si>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</si>
  <si>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</si>
  <si>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</si>
  <si>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</si>
  <si>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</si>
  <si>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</si>
  <si>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</si>
  <si>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</si>
  <si>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</si>
  <si>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</si>
  <si>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</si>
  <si>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</si>
  <si>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</si>
  <si>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</si>
  <si>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</si>
  <si>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</si>
  <si>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</si>
  <si>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</si>
  <si>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</si>
  <si>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</si>
  <si>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</si>
  <si>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</si>
  <si>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</si>
  <si>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</si>
  <si>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</si>
  <si>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</si>
  <si>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</si>
  <si>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</si>
  <si>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</si>
  <si>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</si>
  <si>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</si>
  <si>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</si>
  <si>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</si>
  <si>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</si>
  <si>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</si>
  <si>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</si>
  <si>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</si>
  <si>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</si>
  <si>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</si>
  <si>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</si>
  <si>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</si>
  <si>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</si>
  <si>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</si>
  <si>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</si>
  <si>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</si>
  <si>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</si>
  <si>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</si>
  <si>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</si>
  <si>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</si>
  <si>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</si>
  <si>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</si>
  <si>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</si>
  <si>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</si>
  <si>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</si>
  <si>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</si>
  <si>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</si>
  <si>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</si>
  <si>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</si>
  <si>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</si>
  <si>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</si>
  <si>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</si>
  <si>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</si>
  <si>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</si>
  <si>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</si>
  <si>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</si>
  <si>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</si>
  <si>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</si>
  <si>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</si>
  <si>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</si>
  <si>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</si>
  <si>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</si>
  <si>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</si>
  <si>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</si>
  <si>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</si>
  <si>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</si>
  <si>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</si>
  <si>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</si>
  <si>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</si>
  <si>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</si>
  <si>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</si>
  <si>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</si>
  <si>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</si>
  <si>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</si>
  <si>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</si>
  <si>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</si>
  <si>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</si>
  <si>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</si>
  <si>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</si>
  <si>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</si>
  <si>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</si>
  <si>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</si>
  <si>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</si>
  <si>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</si>
  <si>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</si>
  <si>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</si>
  <si>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</si>
  <si>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</si>
  <si>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</si>
  <si>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</si>
  <si>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</si>
  <si>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</si>
  <si>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</si>
  <si>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</si>
  <si>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</si>
  <si>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</si>
  <si>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</si>
  <si>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</si>
  <si>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</si>
  <si>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</si>
  <si>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</si>
  <si>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</si>
  <si>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</si>
  <si>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</si>
  <si>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</si>
  <si>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</si>
  <si>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</si>
  <si>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</si>
  <si>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</si>
  <si>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</si>
  <si>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</si>
  <si>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</si>
  <si>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</si>
  <si>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</si>
  <si>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</si>
  <si>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</si>
  <si>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</si>
  <si>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</si>
  <si>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</si>
  <si>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</si>
  <si>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</si>
  <si>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</si>
  <si>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</si>
  <si>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</si>
  <si>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</si>
  <si>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</si>
  <si>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</si>
  <si>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</si>
  <si>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</si>
  <si>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</si>
  <si>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</si>
  <si>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</si>
  <si>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</si>
  <si>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</si>
  <si>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</si>
  <si>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</si>
  <si>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</si>
  <si>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</si>
  <si>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</si>
  <si>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</si>
  <si>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</si>
  <si>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</si>
  <si>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</si>
  <si>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</si>
  <si>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</si>
  <si>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</si>
  <si>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</si>
  <si>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</si>
  <si>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</si>
  <si>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</si>
  <si>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</si>
  <si>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</si>
  <si>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</si>
  <si>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</si>
  <si>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</si>
  <si>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</si>
  <si>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</si>
  <si>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</si>
  <si>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</si>
  <si>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</si>
  <si>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</si>
  <si>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</si>
  <si>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</si>
  <si>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</si>
  <si>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</si>
  <si>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</si>
  <si>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</si>
  <si>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</si>
  <si>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</si>
  <si>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</si>
  <si>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</si>
  <si>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</si>
  <si>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</si>
  <si>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</si>
  <si>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</si>
  <si>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</si>
  <si>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</si>
  <si>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</si>
  <si>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</si>
  <si>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</si>
  <si>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</si>
  <si>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</si>
  <si>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</si>
  <si>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</si>
  <si>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</si>
  <si>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</si>
  <si>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</si>
  <si>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</si>
  <si>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</si>
  <si>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</si>
  <si>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</si>
  <si>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</si>
  <si>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</si>
  <si>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</si>
  <si>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</si>
  <si>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</si>
  <si>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</si>
  <si>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</si>
  <si>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</si>
  <si>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</si>
  <si>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</si>
  <si>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</si>
  <si>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</si>
  <si>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</si>
  <si>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</si>
  <si>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</si>
  <si>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</si>
  <si>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</si>
  <si>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</si>
  <si>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</si>
  <si>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</si>
  <si>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</si>
  <si>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</si>
  <si>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</si>
  <si>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</si>
  <si>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</si>
  <si>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</si>
  <si>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</si>
  <si>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</si>
  <si>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</si>
  <si>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</si>
  <si>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</si>
  <si>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</si>
  <si>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</si>
  <si>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</si>
  <si>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</si>
  <si>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</si>
  <si>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</si>
  <si>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</si>
  <si>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</si>
  <si>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</si>
  <si>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</si>
  <si>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</si>
  <si>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</si>
  <si>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</si>
  <si>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</si>
  <si>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</si>
  <si>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</si>
  <si>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</si>
  <si>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</si>
  <si>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</si>
  <si>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</si>
  <si>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</si>
  <si>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</si>
  <si>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</si>
  <si>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</si>
  <si>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</si>
  <si>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</si>
  <si>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</si>
  <si>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</si>
  <si>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</si>
  <si>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</si>
  <si>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</si>
  <si>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</si>
  <si>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</si>
  <si>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</si>
  <si>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</si>
  <si>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</si>
  <si>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</si>
  <si>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</si>
  <si>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</si>
  <si>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</si>
  <si>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</si>
  <si>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</si>
  <si>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</si>
  <si>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</si>
  <si>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</si>
  <si>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</si>
  <si>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</si>
  <si>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</si>
  <si>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</si>
  <si>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</si>
  <si>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</si>
  <si>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</si>
  <si>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</si>
  <si>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</si>
  <si>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</si>
  <si>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</si>
  <si>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</si>
  <si>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</si>
  <si>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</si>
  <si>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</si>
  <si>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</si>
  <si>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</si>
  <si>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</si>
  <si>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</si>
  <si>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</si>
  <si>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</si>
  <si>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</si>
  <si>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</si>
  <si>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</si>
  <si>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</si>
  <si>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</si>
  <si>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</si>
  <si>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</si>
  <si>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</si>
  <si>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</si>
  <si>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</si>
  <si>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</si>
  <si>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</si>
  <si>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</si>
  <si>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</si>
  <si>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</si>
  <si>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</si>
  <si>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</si>
  <si>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</si>
  <si>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</si>
  <si>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</si>
  <si>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</si>
  <si>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</si>
  <si>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</si>
  <si>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</si>
  <si>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</si>
  <si>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</si>
  <si>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</si>
  <si>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</si>
  <si>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</si>
  <si>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</si>
  <si>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</si>
  <si>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</si>
  <si>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</si>
  <si>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</si>
  <si>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</si>
  <si>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</si>
  <si>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</si>
  <si>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</si>
  <si>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</si>
  <si>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</si>
  <si>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</si>
  <si>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</si>
  <si>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</si>
  <si>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</si>
  <si>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</si>
  <si>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</si>
  <si>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</si>
  <si>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</si>
  <si>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</si>
  <si>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</si>
  <si>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</si>
  <si>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</si>
  <si>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</si>
  <si>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</si>
  <si>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</si>
  <si>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</si>
  <si>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</si>
  <si>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</si>
  <si>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</si>
  <si>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</si>
  <si>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</si>
  <si>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</si>
  <si>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</si>
  <si>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</si>
  <si>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</si>
  <si>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</si>
  <si>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</si>
  <si>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</si>
  <si>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</si>
  <si>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</si>
  <si>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</si>
  <si>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</si>
  <si>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</si>
  <si>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</si>
  <si>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</si>
  <si>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</si>
  <si>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</si>
  <si>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</si>
  <si>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</si>
  <si>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</si>
  <si>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</si>
  <si>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</si>
  <si>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</si>
  <si>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</si>
  <si>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</si>
  <si>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</si>
  <si>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</si>
  <si>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</si>
  <si>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</si>
  <si>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</si>
  <si>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</si>
  <si>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</si>
  <si>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</si>
  <si>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</si>
  <si>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</si>
  <si>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</si>
  <si>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</si>
  <si>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</si>
  <si>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</si>
  <si>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</si>
  <si>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</si>
  <si>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</si>
  <si>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</si>
  <si>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</si>
  <si>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</si>
  <si>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</si>
  <si>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</si>
  <si>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</si>
  <si>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</si>
  <si>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</si>
  <si>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</si>
  <si>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</si>
  <si>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</si>
  <si>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</si>
  <si>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</si>
  <si>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</si>
  <si>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</si>
  <si>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</si>
  <si>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</si>
  <si>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</si>
  <si>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</si>
  <si>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</si>
  <si>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</si>
  <si>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</si>
  <si>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</si>
  <si>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</si>
  <si>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</si>
  <si>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</si>
  <si>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</si>
  <si>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</si>
  <si>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</si>
  <si>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</si>
  <si>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</si>
  <si>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</si>
  <si>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</si>
  <si>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</si>
  <si>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</si>
  <si>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</si>
  <si>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</si>
  <si>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</si>
  <si>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</si>
  <si>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</si>
  <si>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</si>
  <si>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</si>
  <si>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</si>
  <si>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</si>
  <si>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</si>
  <si>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</si>
  <si>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</si>
  <si>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</si>
  <si>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</si>
  <si>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</si>
  <si>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</si>
  <si>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</si>
  <si>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</si>
  <si>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</si>
  <si>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</si>
  <si>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</si>
  <si>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</si>
  <si>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</si>
  <si>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</si>
  <si>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</si>
  <si>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</si>
  <si>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</si>
  <si>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</si>
  <si>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</si>
  <si>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</si>
  <si>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</si>
  <si>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</si>
  <si>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</si>
  <si>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</si>
  <si>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</si>
  <si>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</si>
  <si>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</si>
  <si>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</si>
  <si>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</si>
  <si>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</si>
  <si>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</si>
  <si>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</si>
  <si>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</si>
  <si>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</si>
  <si>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</si>
  <si>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</si>
  <si>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</si>
  <si>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</si>
  <si>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</si>
  <si>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</si>
  <si>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</si>
  <si>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</si>
  <si>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</si>
  <si>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</si>
  <si>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</si>
  <si>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</si>
  <si>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</si>
  <si>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</si>
  <si>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</si>
  <si>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</si>
  <si>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</si>
  <si>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</si>
  <si>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</si>
  <si>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</si>
  <si>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</si>
  <si>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</si>
  <si>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</si>
  <si>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</si>
  <si>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</si>
  <si>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</si>
  <si>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</si>
  <si>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</si>
  <si>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</si>
  <si>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</si>
  <si>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</si>
  <si>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</si>
  <si>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</si>
  <si>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</si>
  <si>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</si>
  <si>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</si>
  <si>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</si>
  <si>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</si>
  <si>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</si>
  <si>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</si>
  <si>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</si>
  <si>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</si>
  <si>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</si>
  <si>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</si>
  <si>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</si>
  <si>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</si>
  <si>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</si>
  <si>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</si>
  <si>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</si>
  <si>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</si>
  <si>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</si>
  <si>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</si>
  <si>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</si>
  <si>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</si>
  <si>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</si>
  <si>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</si>
  <si>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</si>
  <si>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</si>
  <si>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</si>
  <si>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</si>
  <si>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</si>
  <si>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</si>
  <si>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</si>
  <si>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</si>
  <si>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</si>
  <si>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</si>
  <si>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</si>
  <si>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</si>
  <si>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</si>
  <si>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</si>
  <si>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</si>
  <si>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</si>
  <si>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</si>
  <si>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</si>
  <si>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</si>
  <si>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</si>
  <si>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</si>
  <si>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</si>
  <si>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</si>
  <si>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</si>
  <si>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</si>
  <si>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</si>
  <si>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</si>
  <si>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</si>
  <si>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</si>
  <si>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</si>
  <si>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</si>
  <si>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</si>
  <si>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</si>
  <si>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</si>
  <si>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</si>
  <si>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</si>
  <si>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</si>
  <si>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</si>
  <si>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</si>
  <si>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</si>
  <si>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</si>
  <si>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</si>
  <si>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</si>
  <si>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</si>
  <si>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</si>
  <si>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</si>
  <si>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</si>
  <si>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</si>
  <si>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</si>
  <si>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</si>
  <si>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</si>
  <si>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</si>
  <si>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</si>
  <si>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</si>
  <si>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</si>
  <si>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</si>
  <si>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</si>
  <si>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</si>
  <si>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</si>
  <si>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</si>
  <si>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</si>
  <si>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</si>
  <si>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</si>
  <si>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</si>
  <si>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</si>
  <si>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</si>
  <si>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</si>
  <si>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</si>
  <si>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</si>
  <si>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</si>
  <si>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</si>
  <si>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</si>
  <si>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</si>
  <si>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</si>
  <si>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</si>
  <si>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</si>
  <si>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</si>
  <si>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</si>
  <si>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</si>
  <si>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</si>
  <si>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</si>
  <si>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</si>
  <si>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</si>
  <si>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</si>
  <si>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</si>
  <si>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</si>
  <si>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</si>
  <si>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</si>
  <si>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</si>
  <si>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</si>
  <si>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</si>
  <si>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</si>
  <si>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</si>
  <si>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</si>
  <si>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</si>
  <si>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</si>
  <si>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</si>
  <si>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</si>
  <si>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</si>
  <si>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</si>
  <si>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</si>
  <si>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</si>
  <si>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</si>
  <si>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</si>
  <si>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</si>
  <si>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</si>
  <si>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</si>
  <si>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</si>
  <si>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</si>
  <si>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</si>
  <si>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</si>
  <si>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</si>
  <si>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</si>
  <si>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</si>
  <si>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</si>
  <si>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</si>
  <si>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</si>
  <si>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</si>
  <si>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</si>
  <si>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</si>
  <si>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</si>
  <si>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</si>
  <si>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</si>
  <si>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</si>
  <si>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</si>
  <si>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</si>
  <si>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</si>
  <si>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</si>
  <si>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</si>
  <si>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</si>
  <si>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</si>
  <si>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</si>
  <si>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</si>
  <si>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</si>
  <si>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</si>
  <si>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</si>
  <si>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</si>
  <si>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</si>
  <si>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</si>
  <si>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</si>
  <si>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</si>
  <si>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</si>
  <si>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</si>
  <si>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</si>
  <si>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</si>
  <si>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</si>
  <si>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</si>
  <si>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</si>
  <si>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</si>
  <si>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</si>
  <si>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</si>
  <si>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</si>
  <si>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</si>
  <si>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</si>
  <si>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</si>
  <si>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</si>
  <si>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</si>
  <si>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</si>
  <si>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</si>
  <si>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</si>
  <si>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</si>
  <si>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</si>
  <si>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</si>
  <si>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</si>
  <si>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</si>
  <si>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</si>
  <si>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</si>
  <si>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</si>
  <si>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</si>
  <si>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</si>
  <si>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</si>
  <si>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</si>
  <si>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</si>
  <si>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</si>
  <si>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</si>
  <si>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</si>
  <si>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</si>
  <si>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</si>
  <si>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</si>
  <si>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</si>
  <si>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</si>
  <si>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</si>
  <si>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</si>
  <si>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</si>
  <si>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</si>
  <si>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</si>
  <si>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</si>
  <si>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</si>
  <si>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</si>
  <si>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</si>
  <si>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</si>
  <si>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</si>
  <si>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</si>
  <si>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</si>
  <si>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</si>
  <si>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</si>
  <si>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</si>
  <si>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</si>
  <si>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</si>
  <si>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</si>
  <si>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</si>
  <si>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</si>
  <si>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</si>
  <si>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</si>
  <si>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</si>
  <si>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</si>
  <si>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</si>
  <si>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</si>
  <si>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</si>
  <si>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</si>
  <si>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</si>
  <si>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</si>
  <si>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</si>
  <si>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</si>
  <si>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</si>
  <si>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</si>
  <si>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</si>
  <si>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</si>
  <si>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</si>
  <si>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</si>
  <si>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</si>
  <si>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</si>
  <si>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</si>
  <si>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</si>
  <si>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</si>
  <si>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</si>
  <si>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</si>
  <si>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</si>
  <si>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</si>
  <si>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</si>
  <si>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</si>
  <si>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</si>
  <si>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</si>
  <si>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</si>
  <si>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</si>
  <si>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</si>
  <si>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</si>
  <si>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</si>
  <si>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</si>
  <si>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</si>
  <si>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</si>
  <si>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</si>
  <si>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</si>
  <si>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</si>
  <si>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</si>
  <si>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</si>
  <si>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</si>
  <si>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</si>
  <si>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</si>
  <si>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</si>
  <si>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</si>
  <si>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</si>
  <si>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</si>
  <si>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</si>
  <si>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</si>
  <si>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</si>
  <si>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</si>
  <si>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</si>
  <si>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</si>
  <si>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</si>
  <si>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</si>
  <si>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</si>
  <si>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</si>
  <si>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</si>
  <si>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</si>
  <si>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</si>
  <si>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</si>
  <si>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</si>
  <si>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</si>
  <si>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</si>
  <si>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</si>
  <si>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</si>
  <si>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</si>
  <si>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</si>
  <si>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</si>
  <si>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</si>
  <si>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</si>
  <si>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</si>
  <si>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</si>
  <si>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</si>
  <si>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</si>
  <si>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</si>
  <si>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</si>
  <si>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</si>
  <si>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</si>
  <si>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</si>
  <si>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</si>
  <si>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</si>
  <si>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</si>
  <si>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</si>
  <si>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</si>
  <si>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</si>
  <si>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</si>
  <si>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</si>
  <si>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</si>
  <si>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</si>
  <si>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</si>
  <si>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</si>
  <si>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</si>
  <si>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</si>
  <si>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</si>
  <si>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</si>
  <si>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</si>
  <si>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</si>
  <si>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</si>
  <si>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</si>
  <si>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</si>
  <si>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</si>
  <si>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</si>
  <si>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</si>
  <si>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</si>
  <si>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</si>
  <si>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</si>
  <si>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</si>
  <si>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</si>
  <si>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</si>
  <si>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</si>
  <si>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</si>
  <si>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</si>
  <si>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</si>
  <si>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</si>
  <si>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</si>
  <si>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</si>
  <si>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</si>
  <si>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</si>
  <si>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</si>
  <si>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</si>
  <si>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</si>
  <si>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</si>
  <si>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</si>
  <si>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</si>
  <si>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</si>
  <si>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</si>
  <si>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</si>
  <si>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</si>
  <si>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</si>
  <si>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</si>
  <si>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</si>
  <si>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</si>
  <si>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</si>
  <si>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</si>
  <si>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</si>
  <si>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</si>
  <si>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</si>
  <si>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</si>
  <si>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</si>
  <si>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</si>
  <si>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</si>
  <si>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</si>
  <si>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</si>
  <si>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</si>
  <si>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</si>
  <si>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</si>
  <si>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</si>
  <si>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</si>
  <si>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</si>
  <si>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</si>
  <si>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</si>
  <si>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</si>
  <si>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</si>
  <si>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</si>
  <si>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</si>
  <si>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</si>
  <si>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</si>
  <si>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</si>
  <si>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</si>
  <si>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</si>
  <si>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</si>
  <si>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</si>
  <si>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</si>
  <si>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</si>
  <si>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</si>
  <si>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</si>
  <si>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</si>
  <si>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</si>
  <si>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</si>
  <si>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</si>
  <si>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</si>
  <si>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</si>
  <si>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</si>
  <si>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</si>
  <si>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</si>
  <si>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</si>
  <si>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</si>
  <si>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</si>
  <si>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</si>
  <si>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</si>
  <si>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</si>
  <si>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</si>
  <si>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</si>
  <si>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</si>
  <si>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</si>
  <si>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</si>
  <si>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</si>
  <si>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</si>
  <si>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</si>
  <si>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</si>
  <si>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</si>
  <si>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</si>
  <si>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</si>
  <si>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</si>
  <si>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</si>
  <si>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</si>
  <si>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</si>
  <si>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</si>
  <si>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</si>
  <si>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</si>
  <si>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</si>
  <si>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</si>
  <si>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</si>
  <si>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</si>
  <si>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</si>
  <si>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</si>
  <si>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</si>
  <si>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</si>
  <si>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</si>
  <si>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</si>
  <si>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</si>
  <si>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</si>
  <si>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</si>
  <si>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</si>
  <si>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</si>
  <si>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</si>
  <si>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</si>
  <si>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</si>
  <si>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</si>
  <si>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</si>
  <si>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</si>
  <si>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</si>
  <si>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</si>
  <si>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</si>
  <si>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</si>
  <si>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</si>
  <si>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</si>
  <si>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</si>
  <si>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</si>
  <si>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</si>
  <si>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</si>
  <si>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</si>
  <si>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</si>
  <si>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</si>
  <si>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</si>
  <si>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</si>
  <si>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</si>
  <si>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</si>
  <si>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</si>
  <si>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</si>
  <si>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</si>
  <si>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</si>
  <si>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</si>
  <si>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</si>
  <si>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</si>
  <si>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</si>
  <si>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</si>
  <si>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</si>
  <si>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</si>
  <si>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</si>
  <si>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</si>
  <si>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</si>
  <si>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</si>
  <si>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</si>
  <si>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</si>
  <si>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</si>
  <si>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</si>
  <si>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</si>
  <si>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</si>
  <si>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</si>
  <si>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</si>
  <si>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</si>
  <si>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</si>
  <si>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</si>
  <si>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</si>
  <si>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</si>
  <si>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</si>
  <si>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</si>
  <si>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</si>
  <si>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</si>
  <si>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</si>
  <si>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</si>
  <si>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</si>
  <si>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</si>
  <si>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</si>
  <si>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</si>
  <si>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</si>
  <si>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</si>
  <si>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</si>
  <si>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</si>
  <si>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</si>
  <si>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</si>
  <si>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</si>
  <si>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</si>
  <si>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</si>
  <si>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</si>
  <si>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</si>
  <si>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</si>
  <si>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</si>
  <si>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</si>
  <si>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</si>
  <si>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</si>
  <si>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</si>
  <si>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</si>
  <si>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</si>
  <si>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</si>
  <si>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</si>
  <si>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</si>
  <si>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</si>
  <si>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</si>
  <si>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</si>
  <si>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</si>
  <si>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</si>
  <si>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</si>
  <si>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</si>
  <si>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</si>
  <si>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</si>
  <si>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</si>
  <si>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</si>
  <si>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</si>
  <si>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</si>
  <si>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</si>
  <si>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</si>
  <si>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</si>
  <si>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</si>
  <si>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</si>
  <si>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</si>
  <si>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</si>
  <si>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</si>
  <si>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</si>
  <si>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</si>
  <si>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</si>
  <si>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</si>
  <si>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</si>
  <si>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</si>
  <si>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</si>
  <si>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</si>
  <si>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</si>
  <si>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</si>
  <si>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</si>
  <si>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</si>
  <si>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</si>
  <si>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</si>
  <si>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</si>
  <si>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</si>
  <si>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</si>
  <si>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</si>
  <si>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</si>
  <si>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</si>
  <si>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</si>
  <si>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</si>
  <si>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</si>
  <si>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</si>
  <si>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</si>
  <si>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</si>
  <si>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</si>
  <si>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</si>
  <si>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</si>
  <si>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</si>
  <si>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</si>
  <si>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</si>
  <si>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</si>
  <si>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</si>
  <si>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</si>
  <si>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</si>
  <si>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</si>
  <si>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</si>
  <si>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</si>
  <si>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</si>
  <si>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</si>
  <si>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</si>
  <si>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</si>
  <si>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</si>
  <si>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</si>
  <si>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</si>
  <si>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</si>
  <si>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</si>
  <si>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</si>
  <si>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</si>
  <si>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</si>
  <si>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</si>
  <si>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</si>
  <si>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</si>
  <si>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</si>
  <si>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</si>
  <si>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</si>
  <si>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</si>
  <si>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</si>
  <si>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</si>
  <si>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</si>
  <si>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</si>
  <si>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</si>
  <si>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</si>
  <si>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</si>
  <si>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</si>
  <si>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</si>
  <si>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</si>
  <si>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</si>
  <si>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</si>
  <si>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</si>
  <si>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</si>
  <si>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</si>
  <si>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</si>
  <si>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</si>
  <si>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</si>
  <si>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</si>
  <si>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</si>
  <si>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</si>
  <si>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</si>
  <si>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</si>
  <si>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</si>
  <si>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</si>
  <si>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</si>
  <si>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</si>
  <si>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</si>
  <si>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</si>
  <si>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</si>
  <si>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</si>
  <si>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</si>
  <si>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</si>
  <si>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</si>
  <si>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</si>
  <si>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</si>
  <si>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</si>
  <si>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</si>
  <si>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</si>
  <si>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</si>
  <si>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</si>
  <si>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</si>
  <si>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</si>
  <si>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</si>
  <si>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</si>
  <si>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</si>
  <si>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</si>
  <si>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</si>
  <si>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</si>
  <si>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</si>
  <si>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</si>
  <si>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</si>
  <si>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</si>
  <si>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</si>
  <si>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</si>
  <si>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</si>
  <si>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</si>
  <si>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</si>
  <si>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</si>
  <si>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</si>
  <si>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</si>
  <si>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</si>
  <si>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</si>
  <si>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</si>
  <si>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</si>
  <si>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</si>
  <si>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</si>
  <si>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</si>
  <si>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</si>
  <si>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</si>
  <si>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</si>
  <si>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</si>
  <si>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</si>
  <si>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</si>
  <si>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</si>
  <si>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</si>
  <si>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</si>
  <si>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</si>
  <si>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</si>
  <si>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</si>
  <si>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</si>
  <si>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</si>
  <si>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</si>
  <si>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</si>
  <si>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</si>
  <si>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</si>
  <si>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</si>
  <si>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</si>
  <si>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</si>
  <si>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</si>
  <si>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</si>
  <si>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</si>
  <si>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</si>
  <si>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</si>
  <si>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</si>
  <si>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</si>
  <si>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</si>
  <si>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</si>
  <si>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</si>
  <si>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</si>
  <si>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</si>
  <si>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</si>
  <si>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</si>
  <si>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</si>
  <si>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</si>
  <si>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</si>
  <si>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</si>
  <si>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</si>
  <si>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</si>
  <si>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</si>
  <si>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</si>
  <si>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</si>
  <si>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</si>
  <si>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</si>
  <si>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</si>
  <si>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</si>
  <si>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</si>
  <si>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</si>
  <si>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</si>
  <si>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</si>
  <si>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</si>
  <si>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</si>
  <si>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</si>
  <si>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</si>
  <si>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</si>
  <si>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</si>
  <si>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</si>
  <si>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</si>
  <si>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</si>
  <si>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</si>
  <si>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</si>
  <si>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</si>
  <si>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</si>
  <si>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</si>
  <si>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</si>
  <si>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</si>
  <si>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</si>
  <si>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</si>
  <si>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</si>
  <si>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</si>
  <si>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</si>
  <si>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</si>
  <si>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</si>
  <si>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</si>
  <si>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</si>
  <si>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</si>
  <si>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</si>
  <si>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</si>
  <si>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</si>
  <si>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</si>
  <si>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</si>
  <si>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</si>
  <si>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</si>
  <si>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</si>
  <si>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</si>
  <si>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</si>
  <si>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</si>
  <si>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</si>
  <si>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</si>
  <si>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</si>
  <si>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</si>
  <si>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</si>
  <si>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</si>
  <si>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</si>
  <si>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</si>
  <si>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</si>
  <si>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</si>
  <si>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</si>
  <si>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</si>
  <si>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</si>
  <si>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</si>
  <si>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</si>
  <si>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</si>
  <si>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</si>
  <si>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</si>
  <si>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</si>
  <si>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</si>
  <si>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</si>
  <si>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</si>
  <si>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</si>
  <si>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</si>
  <si>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</si>
  <si>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</si>
  <si>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</si>
  <si>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</si>
  <si>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</si>
  <si>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</si>
  <si>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</si>
  <si>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</si>
  <si>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</si>
  <si>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</si>
  <si>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</si>
  <si>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</si>
  <si>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</si>
  <si>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</si>
  <si>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</si>
  <si>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</si>
  <si>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</si>
  <si>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</si>
  <si>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</si>
  <si>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</si>
  <si>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</si>
  <si>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</si>
  <si>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</si>
  <si>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</si>
  <si>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</si>
  <si>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</si>
  <si>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</si>
  <si>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</si>
  <si>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</si>
  <si>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</si>
  <si>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</si>
  <si>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</si>
  <si>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</si>
  <si>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</si>
  <si>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</si>
  <si>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</si>
  <si>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</si>
  <si>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</si>
  <si>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</si>
  <si>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</si>
  <si>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</si>
  <si>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</si>
  <si>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</si>
  <si>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</si>
  <si>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</si>
  <si>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</si>
  <si>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</si>
  <si>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</si>
  <si>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</si>
  <si>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</si>
  <si>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</si>
  <si>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</si>
  <si>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</si>
  <si>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</si>
  <si>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</si>
  <si>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</si>
  <si>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</si>
  <si>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</si>
  <si>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</si>
  <si>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</si>
  <si>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</si>
  <si>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</si>
  <si>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</si>
  <si>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</si>
  <si>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</si>
  <si>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</si>
  <si>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</si>
  <si>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</si>
  <si>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</si>
  <si>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</si>
  <si>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</si>
  <si>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</si>
  <si>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</si>
  <si>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</si>
  <si>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</si>
  <si>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</si>
  <si>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</si>
  <si>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</si>
  <si>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</si>
  <si>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</si>
  <si>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</si>
  <si>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</si>
  <si>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</si>
  <si>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</si>
  <si>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</si>
  <si>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</si>
  <si>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</si>
  <si>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</si>
  <si>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</si>
  <si>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</si>
  <si>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</si>
  <si>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</si>
  <si>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</si>
  <si>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</si>
  <si>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</si>
  <si>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</si>
  <si>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</si>
  <si>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</si>
  <si>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</si>
  <si>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</si>
  <si>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</si>
  <si>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</si>
  <si>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</si>
  <si>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</si>
  <si>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</si>
  <si>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</si>
  <si>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</si>
  <si>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</si>
  <si>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</si>
  <si>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</si>
  <si>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</si>
  <si>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</si>
  <si>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</si>
  <si>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</si>
  <si>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</si>
  <si>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</si>
  <si>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</si>
  <si>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</si>
  <si>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</si>
  <si>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</si>
  <si>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</si>
  <si>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</si>
  <si>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</si>
  <si>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</si>
  <si>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</si>
  <si>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</si>
  <si>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</si>
  <si>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</si>
  <si>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</si>
  <si>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</si>
  <si>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</si>
  <si>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</si>
  <si>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</si>
  <si>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</si>
  <si>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</si>
  <si>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</si>
  <si>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</si>
  <si>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</si>
  <si>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</si>
  <si>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</si>
  <si>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</si>
  <si>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</si>
  <si>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</si>
  <si>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</si>
  <si>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</si>
  <si>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</si>
  <si>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</si>
  <si>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</si>
  <si>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</si>
  <si>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</si>
  <si>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</si>
  <si>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</si>
  <si>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</si>
  <si>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</si>
  <si>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</si>
  <si>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</si>
  <si>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</si>
  <si>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</si>
  <si>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</si>
  <si>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</si>
  <si>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</si>
  <si>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</si>
  <si>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</si>
  <si>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</si>
  <si>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</si>
  <si>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</si>
  <si>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</si>
  <si>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</si>
  <si>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</si>
  <si>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</si>
  <si>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</si>
  <si>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</si>
  <si>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</si>
  <si>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</si>
  <si>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</si>
  <si>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</si>
  <si>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</si>
  <si>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</si>
  <si>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</si>
  <si>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</si>
  <si>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</si>
  <si>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</si>
  <si>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</si>
  <si>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</si>
  <si>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</si>
  <si>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</si>
  <si>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</si>
  <si>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</si>
  <si>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</si>
  <si>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</si>
  <si>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</si>
  <si>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</si>
  <si>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</si>
  <si>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</si>
  <si>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</si>
  <si>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</si>
  <si>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</si>
  <si>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</si>
  <si>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</si>
  <si>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</si>
  <si>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</si>
  <si>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</si>
  <si>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</si>
  <si>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</si>
  <si>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</si>
  <si>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</si>
  <si>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</si>
  <si>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</si>
  <si>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</si>
  <si>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</si>
  <si>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</si>
  <si>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</si>
  <si>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</si>
  <si>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</si>
  <si>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</si>
  <si>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</si>
  <si>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</si>
  <si>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</si>
  <si>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</si>
  <si>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</si>
  <si>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</si>
  <si>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</si>
  <si>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</si>
  <si>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</si>
  <si>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</si>
  <si>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</si>
  <si>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</si>
  <si>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</si>
  <si>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</si>
  <si>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</si>
  <si>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</si>
  <si>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</si>
  <si>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</si>
  <si>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</si>
  <si>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</si>
  <si>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</si>
  <si>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</si>
  <si>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</si>
  <si>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</si>
  <si>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</si>
  <si>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</si>
  <si>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</si>
  <si>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</si>
  <si>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</si>
  <si>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</si>
  <si>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</si>
  <si>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</si>
  <si>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</si>
  <si>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</si>
  <si>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</si>
  <si>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</si>
  <si>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</si>
  <si>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</si>
  <si>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</si>
  <si>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</si>
  <si>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</si>
  <si>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</si>
  <si>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</si>
  <si>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</si>
  <si>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</si>
  <si>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</si>
  <si>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</si>
  <si>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</si>
  <si>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</si>
  <si>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</si>
  <si>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</si>
  <si>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</si>
  <si>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</si>
  <si>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</si>
  <si>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</si>
  <si>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</si>
  <si>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</si>
  <si>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</si>
  <si>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</si>
  <si>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</si>
  <si>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</si>
  <si>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</si>
  <si>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</si>
  <si>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</si>
  <si>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</si>
  <si>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</si>
  <si>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</si>
  <si>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</si>
  <si>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</si>
  <si>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</si>
  <si>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</si>
  <si>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</si>
  <si>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</si>
  <si>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</si>
  <si>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</si>
  <si>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</si>
  <si>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</si>
  <si>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</si>
  <si>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</si>
  <si>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</si>
  <si>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</si>
  <si>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</si>
  <si>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</si>
  <si>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</si>
  <si>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</si>
  <si>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</si>
  <si>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</si>
  <si>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</si>
  <si>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</si>
  <si>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</si>
  <si>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</si>
  <si>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</si>
  <si>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</si>
  <si>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</si>
  <si>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</si>
  <si>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</si>
  <si>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</si>
  <si>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</si>
  <si>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</si>
  <si>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</si>
  <si>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</si>
  <si>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</si>
  <si>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</si>
  <si>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</si>
  <si>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</si>
  <si>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</si>
  <si>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</si>
  <si>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</si>
  <si>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</si>
  <si>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</si>
  <si>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</si>
  <si>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</si>
  <si>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</si>
  <si>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</si>
  <si>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</si>
  <si>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</si>
  <si>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</si>
  <si>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</si>
  <si>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</si>
  <si>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</si>
  <si>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</si>
  <si>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</si>
  <si>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</si>
  <si>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</si>
  <si>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</si>
  <si>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</si>
  <si>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</si>
  <si>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</si>
  <si>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</si>
  <si>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</si>
  <si>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</si>
  <si>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</si>
  <si>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</si>
  <si>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</si>
  <si>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</si>
  <si>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</si>
  <si>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</si>
  <si>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</si>
  <si>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</si>
  <si>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</si>
  <si>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</si>
  <si>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</si>
  <si>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</si>
  <si>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</si>
  <si>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</si>
  <si>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</si>
  <si>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</si>
  <si>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</si>
  <si>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</si>
  <si>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</si>
  <si>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</si>
  <si>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</si>
  <si>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</si>
  <si>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</si>
  <si>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</si>
  <si>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</si>
  <si>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</si>
  <si>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</si>
  <si>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</si>
  <si>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</si>
  <si>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</si>
  <si>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</si>
  <si>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</si>
  <si>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</si>
  <si>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</si>
  <si>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</si>
  <si>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</si>
  <si>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</si>
  <si>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</si>
  <si>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</si>
  <si>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</si>
  <si>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</si>
  <si>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</si>
  <si>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</si>
  <si>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</si>
  <si>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</si>
  <si>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</si>
  <si>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</si>
  <si>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</si>
  <si>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</si>
  <si>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</si>
  <si>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</si>
  <si>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</si>
  <si>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</si>
  <si>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</si>
  <si>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</si>
  <si>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</si>
  <si>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</si>
  <si>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</si>
  <si>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</si>
  <si>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</si>
  <si>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</si>
  <si>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</si>
  <si>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</si>
  <si>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</si>
  <si>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</si>
  <si>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</si>
  <si>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</si>
  <si>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</si>
  <si>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</si>
  <si>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</si>
  <si>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</si>
  <si>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</si>
  <si>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</si>
  <si>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</si>
  <si>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</si>
  <si>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</si>
  <si>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</si>
  <si>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</si>
  <si>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</si>
  <si>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</si>
  <si>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</si>
  <si>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</si>
  <si>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</si>
  <si>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</si>
  <si>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</si>
  <si>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</si>
  <si>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</si>
  <si>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</si>
  <si>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</si>
  <si>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</si>
  <si>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</si>
  <si>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</si>
  <si>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</si>
  <si>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</si>
  <si>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</si>
  <si>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</si>
  <si>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</si>
  <si>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</si>
  <si>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</si>
  <si>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</si>
  <si>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</si>
  <si>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</si>
  <si>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</si>
  <si>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</si>
  <si>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</si>
  <si>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</si>
  <si>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</si>
  <si>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</si>
  <si>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</si>
  <si>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</si>
  <si>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</si>
  <si>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</si>
  <si>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</si>
  <si>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</si>
  <si>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</si>
  <si>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</si>
  <si>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</si>
  <si>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</si>
  <si>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</si>
  <si>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</si>
  <si>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</si>
  <si>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</si>
  <si>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</si>
  <si>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</si>
  <si>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</si>
  <si>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</si>
  <si>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</si>
  <si>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</si>
  <si>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</si>
  <si>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</si>
  <si>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</si>
  <si>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</si>
  <si>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</si>
  <si>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</si>
  <si>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</si>
  <si>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</si>
  <si>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</si>
  <si>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</si>
  <si>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</si>
  <si>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</si>
  <si>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</si>
  <si>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</si>
  <si>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</si>
  <si>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</si>
  <si>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</si>
  <si>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</si>
  <si>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</si>
  <si>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</si>
  <si>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</si>
  <si>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</si>
  <si>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</si>
  <si>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</si>
  <si>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</si>
  <si>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</si>
  <si>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</si>
  <si>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</si>
  <si>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</si>
  <si>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</si>
  <si>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</si>
  <si>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</si>
  <si>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</si>
  <si>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</si>
  <si>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</si>
  <si>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</si>
  <si>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</si>
  <si>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</si>
  <si>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</si>
  <si>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</si>
  <si>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</si>
  <si>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</si>
  <si>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</si>
  <si>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</si>
  <si>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</si>
  <si>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</si>
  <si>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</si>
  <si>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</si>
  <si>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</si>
  <si>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</si>
  <si>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</si>
  <si>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</si>
  <si>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</si>
  <si>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</si>
  <si>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</si>
  <si>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</si>
  <si>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</si>
  <si>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</si>
  <si>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</si>
  <si>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</si>
  <si>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</si>
  <si>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</si>
  <si>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</si>
  <si>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</si>
  <si>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</si>
  <si>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</si>
  <si>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</si>
  <si>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</si>
  <si>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</si>
  <si>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</si>
  <si>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</si>
  <si>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</si>
  <si>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</si>
  <si>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</si>
  <si>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</si>
  <si>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</si>
  <si>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</si>
  <si>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</si>
  <si>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</si>
  <si>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</si>
  <si>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</si>
  <si>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</si>
  <si>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</si>
  <si>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</si>
  <si>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</si>
  <si>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</si>
  <si>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</si>
  <si>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</si>
  <si>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</si>
  <si>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</si>
  <si>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</si>
  <si>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</si>
  <si>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</si>
  <si>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</si>
  <si>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</si>
  <si>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</si>
  <si>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</si>
  <si>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</si>
  <si>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</si>
  <si>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</si>
  <si>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</si>
  <si>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</si>
  <si>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</si>
  <si>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</si>
  <si>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</si>
  <si>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</si>
  <si>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</si>
  <si>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</si>
  <si>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</si>
  <si>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</si>
  <si>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</si>
  <si>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</si>
  <si>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</si>
  <si>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</si>
  <si>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</si>
  <si>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</si>
  <si>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</si>
  <si>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</si>
  <si>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</si>
  <si>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</si>
  <si>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</si>
  <si>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</si>
  <si>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</si>
  <si>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</si>
  <si>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</si>
  <si>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</si>
  <si>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</si>
  <si>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</si>
  <si>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</si>
  <si>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</si>
  <si>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</si>
  <si>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</si>
  <si>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</si>
  <si>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</si>
  <si>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</si>
  <si>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</si>
  <si>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</si>
  <si>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</si>
  <si>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</si>
  <si>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</si>
  <si>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</si>
  <si>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</si>
  <si>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</si>
  <si>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</si>
  <si>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</si>
  <si>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</si>
  <si>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</si>
  <si>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</si>
  <si>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</si>
  <si>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</si>
  <si>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</si>
  <si>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</si>
  <si>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</si>
  <si>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</si>
  <si>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</si>
  <si>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</si>
  <si>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</si>
  <si>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</si>
  <si>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</si>
  <si>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</si>
  <si>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</si>
  <si>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</si>
  <si>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</si>
  <si>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</si>
  <si>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</si>
  <si>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</si>
  <si>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</si>
  <si>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</si>
  <si>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</si>
  <si>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</si>
  <si>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</si>
  <si>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</si>
  <si>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</si>
  <si>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</si>
  <si>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</si>
  <si>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</si>
  <si>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</si>
  <si>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</si>
  <si>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</si>
  <si>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</si>
  <si>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</si>
  <si>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</si>
  <si>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</si>
  <si>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</si>
  <si>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</si>
  <si>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</si>
  <si>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</si>
  <si>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</si>
  <si>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</si>
  <si>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</si>
  <si>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</si>
  <si>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</si>
  <si>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</si>
  <si>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</si>
  <si>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</si>
  <si>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</si>
  <si>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</si>
  <si>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</si>
  <si>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</si>
  <si>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</si>
  <si>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</si>
  <si>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</si>
  <si>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</si>
  <si>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</si>
  <si>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</si>
  <si>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</si>
  <si>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</si>
  <si>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</si>
  <si>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</si>
  <si>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</si>
  <si>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</si>
  <si>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</si>
  <si>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</si>
  <si>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</si>
  <si>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</si>
  <si>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</si>
  <si>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</si>
  <si>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</si>
  <si>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</si>
  <si>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</si>
  <si>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</si>
  <si>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</si>
  <si>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</si>
  <si>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</si>
  <si>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</si>
  <si>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</si>
  <si>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</si>
  <si>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</si>
  <si>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</si>
  <si>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</si>
  <si>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</si>
  <si>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</si>
  <si>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</si>
  <si>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</si>
  <si>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</si>
  <si>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</si>
  <si>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</si>
  <si>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</si>
  <si>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</si>
  <si>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</si>
  <si>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</si>
  <si>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</si>
  <si>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</si>
  <si>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</si>
  <si>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</si>
  <si>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</si>
  <si>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</si>
  <si>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</si>
  <si>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</si>
  <si>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</si>
  <si>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</si>
  <si>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</si>
  <si>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</si>
  <si>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</si>
  <si>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</si>
  <si>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</si>
  <si>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</si>
  <si>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</si>
  <si>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</si>
  <si>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</si>
  <si>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</si>
  <si>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</si>
  <si>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</si>
  <si>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</si>
  <si>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</si>
  <si>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</si>
  <si>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</si>
  <si>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</si>
  <si>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</si>
  <si>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</si>
  <si>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</si>
  <si>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</si>
  <si>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</si>
  <si>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</si>
  <si>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</si>
  <si>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</si>
  <si>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</si>
  <si>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</si>
  <si>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</si>
  <si>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</si>
  <si>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</si>
  <si>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</si>
  <si>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</si>
  <si>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</si>
  <si>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</si>
  <si>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</si>
  <si>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</si>
  <si>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</si>
  <si>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</si>
  <si>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</si>
  <si>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</si>
  <si>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</si>
  <si>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</si>
  <si>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</si>
  <si>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</si>
  <si>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</si>
  <si>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</si>
  <si>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</si>
  <si>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</si>
  <si>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</si>
  <si>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</si>
  <si>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</si>
  <si>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</si>
  <si>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</si>
  <si>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</si>
  <si>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</si>
  <si>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</si>
  <si>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</si>
  <si>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</si>
  <si>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</si>
  <si>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</si>
  <si>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</si>
  <si>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</si>
  <si>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</si>
  <si>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</si>
  <si>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</si>
  <si>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</si>
  <si>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</si>
  <si>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</si>
  <si>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</si>
  <si>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</si>
  <si>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</si>
  <si>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</si>
  <si>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</si>
  <si>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</si>
  <si>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</si>
  <si>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</si>
  <si>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</si>
  <si>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</si>
  <si>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</si>
  <si>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</si>
  <si>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</si>
  <si>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</si>
  <si>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</si>
  <si>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</si>
  <si>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</si>
  <si>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</si>
  <si>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</si>
  <si>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</si>
  <si>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</si>
  <si>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</si>
  <si>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</si>
  <si>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</si>
  <si>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</si>
  <si>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</si>
  <si>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</si>
  <si>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</si>
  <si>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</si>
  <si>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</si>
  <si>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</si>
  <si>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</si>
  <si>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</si>
  <si>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</si>
  <si>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</si>
  <si>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</si>
  <si>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</si>
  <si>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</si>
  <si>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</si>
  <si>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</si>
  <si>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</si>
  <si>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</si>
  <si>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</si>
  <si>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</si>
  <si>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</si>
  <si>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</si>
  <si>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</si>
  <si>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</si>
  <si>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</si>
  <si>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</si>
  <si>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</si>
  <si>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</si>
  <si>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</si>
  <si>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</si>
  <si>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</si>
  <si>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</si>
  <si>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</si>
  <si>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</si>
  <si>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</si>
  <si>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</si>
  <si>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</si>
  <si>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</si>
  <si>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</si>
  <si>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</si>
  <si>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</si>
  <si>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</si>
  <si>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</si>
  <si>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</si>
  <si>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</si>
  <si>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</si>
  <si>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</si>
  <si>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</si>
  <si>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</si>
  <si>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</si>
  <si>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</si>
  <si>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</si>
  <si>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</si>
  <si>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</si>
  <si>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</si>
  <si>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</si>
  <si>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</si>
  <si>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</si>
  <si>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</si>
  <si>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</si>
  <si>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</si>
  <si>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</si>
  <si>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</si>
  <si>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</si>
  <si>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</si>
  <si>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</si>
  <si>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</si>
  <si>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</si>
  <si>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</si>
  <si>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</si>
  <si>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</si>
  <si>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</si>
  <si>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</si>
  <si>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</si>
  <si>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</si>
  <si>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</si>
  <si>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</si>
  <si>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</si>
  <si>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</si>
  <si>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</si>
  <si>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</si>
  <si>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</si>
  <si>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</si>
  <si>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</si>
  <si>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</si>
  <si>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</si>
  <si>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</si>
  <si>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</si>
  <si>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</si>
  <si>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</si>
  <si>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</si>
  <si>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</si>
  <si>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</si>
  <si>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</si>
  <si>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</si>
  <si>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</si>
  <si>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</si>
  <si>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</si>
  <si>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</si>
  <si>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</si>
  <si>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</si>
  <si>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</si>
  <si>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</si>
  <si>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</si>
  <si>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</si>
  <si>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</si>
  <si>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</si>
  <si>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</si>
  <si>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</si>
  <si>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</si>
  <si>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</si>
  <si>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</si>
  <si>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</si>
  <si>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</si>
  <si>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</si>
  <si>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</si>
  <si>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</si>
  <si>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</si>
  <si>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</si>
  <si>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</si>
  <si>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</si>
  <si>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</si>
  <si>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</si>
  <si>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</si>
  <si>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</si>
  <si>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</si>
  <si>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</si>
  <si>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</si>
  <si>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</si>
  <si>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</si>
  <si>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</si>
  <si>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</si>
  <si>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</si>
  <si>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</si>
  <si>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</si>
  <si>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</si>
  <si>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</si>
  <si>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</si>
  <si>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</si>
  <si>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</si>
  <si>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</si>
  <si>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</si>
  <si>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</si>
  <si>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</si>
  <si>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</si>
  <si>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</si>
  <si>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</si>
  <si>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</si>
  <si>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</si>
  <si>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</si>
  <si>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</si>
  <si>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</si>
  <si>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</si>
  <si>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</si>
  <si>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</si>
  <si>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</si>
  <si>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</si>
  <si>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</si>
  <si>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</si>
  <si>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</si>
  <si>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</si>
  <si>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</si>
  <si>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</si>
  <si>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</si>
  <si>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</si>
  <si>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</si>
  <si>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</si>
  <si>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</si>
  <si>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</si>
  <si>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</si>
  <si>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</si>
  <si>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</si>
  <si>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</si>
  <si>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</si>
  <si>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</si>
  <si>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</si>
  <si>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</si>
  <si>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</si>
  <si>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</si>
  <si>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</si>
  <si>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</si>
  <si>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</si>
  <si>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</si>
  <si>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</si>
  <si>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</si>
  <si>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</si>
  <si>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</si>
  <si>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</si>
  <si>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</si>
  <si>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</si>
  <si>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</si>
  <si>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</si>
  <si>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</si>
  <si>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</si>
  <si>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</si>
  <si>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</si>
  <si>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</si>
  <si>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</si>
  <si>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</si>
  <si>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</si>
  <si>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</si>
  <si>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</si>
  <si>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</si>
  <si>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</si>
  <si>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</si>
  <si>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</si>
  <si>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</si>
  <si>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</si>
  <si>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</si>
  <si>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</si>
  <si>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</si>
  <si>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</si>
  <si>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</si>
  <si>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</si>
  <si>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</si>
  <si>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</si>
  <si>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</si>
  <si>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</si>
  <si>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</si>
  <si>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</si>
  <si>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</si>
  <si>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</si>
  <si>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</si>
  <si>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</si>
  <si>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</si>
  <si>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</si>
  <si>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</si>
  <si>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</si>
  <si>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</si>
  <si>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</si>
  <si>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</si>
  <si>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</si>
  <si>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</si>
  <si>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</si>
  <si>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</si>
  <si>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</si>
  <si>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</si>
  <si>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</si>
  <si>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</si>
  <si>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</si>
  <si>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</si>
  <si>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</si>
  <si>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</si>
  <si>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</si>
  <si>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</si>
  <si>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</si>
  <si>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</si>
  <si>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</si>
  <si>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</si>
  <si>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</si>
  <si>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</si>
  <si>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</si>
  <si>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</si>
  <si>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</si>
  <si>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</si>
  <si>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</si>
  <si>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</si>
  <si>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</si>
  <si>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</si>
  <si>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</si>
  <si>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</si>
  <si>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</si>
  <si>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</si>
  <si>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</si>
  <si>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</si>
  <si>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</si>
  <si>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</si>
  <si>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</si>
  <si>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</si>
  <si>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</si>
  <si>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</si>
  <si>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</si>
  <si>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</si>
  <si>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</si>
  <si>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</si>
  <si>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</si>
  <si>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</si>
  <si>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</si>
  <si>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</si>
  <si>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</si>
  <si>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</si>
  <si>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</si>
  <si>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</si>
  <si>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</si>
  <si>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</si>
  <si>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</si>
  <si>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</si>
  <si>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</si>
  <si>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</si>
  <si>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</si>
  <si>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</si>
  <si>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</si>
  <si>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</si>
  <si>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</si>
  <si>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</si>
  <si>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</si>
  <si>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</si>
  <si>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</si>
  <si>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</si>
  <si>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</si>
  <si>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</si>
  <si>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</si>
  <si>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</si>
  <si>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</si>
  <si>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</si>
  <si>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</si>
  <si>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</si>
  <si>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</si>
  <si>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</si>
  <si>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</si>
  <si>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</si>
  <si>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</si>
  <si>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</si>
  <si>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</si>
  <si>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</si>
  <si>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</si>
  <si>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</si>
  <si>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</si>
  <si>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</si>
  <si>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</si>
  <si>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</si>
  <si>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</si>
  <si>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</si>
  <si>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</si>
  <si>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</si>
  <si>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</si>
  <si>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</si>
  <si>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</si>
  <si>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</si>
  <si>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</si>
  <si>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</si>
  <si>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</si>
  <si>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</si>
  <si>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</si>
  <si>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</si>
  <si>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</si>
  <si>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</si>
  <si>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</si>
  <si>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</si>
  <si>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</si>
  <si>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</si>
  <si>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</si>
  <si>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</si>
  <si>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</si>
  <si>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</si>
  <si>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</si>
  <si>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</si>
  <si>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</si>
  <si>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</si>
  <si>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</si>
  <si>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</si>
  <si>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</si>
  <si>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</si>
  <si>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</si>
  <si>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</si>
  <si>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</si>
  <si>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</si>
  <si>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</si>
  <si>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</si>
  <si>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</si>
  <si>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</si>
  <si>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</si>
  <si>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</si>
  <si>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</si>
  <si>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</si>
  <si>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</si>
  <si>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</si>
  <si>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</si>
  <si>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</si>
  <si>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</si>
  <si>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</si>
  <si>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</si>
  <si>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</si>
  <si>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</si>
  <si>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</si>
  <si>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</si>
  <si>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</si>
  <si>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</si>
  <si>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</si>
  <si>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</si>
  <si>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</si>
  <si>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</si>
  <si>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</si>
  <si>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</si>
  <si>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</si>
  <si>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</si>
  <si>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</si>
  <si>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</si>
  <si>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</si>
  <si>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</si>
  <si>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</si>
  <si>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</si>
  <si>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</si>
  <si>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</si>
  <si>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</si>
  <si>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</si>
  <si>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</si>
  <si>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</si>
  <si>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</si>
  <si>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</si>
  <si>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</si>
  <si>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</si>
  <si>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</si>
  <si>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</si>
  <si>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</si>
  <si>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</si>
  <si>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</si>
  <si>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</si>
  <si>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</si>
  <si>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</si>
  <si>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</si>
  <si>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</si>
  <si>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</si>
  <si>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</si>
  <si>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</si>
  <si>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</si>
  <si>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</si>
  <si>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</si>
  <si>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</si>
  <si>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</si>
  <si>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</si>
  <si>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</si>
  <si>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</si>
  <si>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</si>
  <si>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</si>
  <si>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</si>
  <si>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</si>
  <si>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</si>
  <si>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</si>
  <si>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</si>
  <si>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</si>
  <si>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</si>
  <si>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</si>
  <si>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</si>
  <si>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</si>
  <si>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</si>
  <si>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</si>
  <si>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</si>
  <si>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</si>
  <si>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</si>
  <si>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</si>
  <si>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</si>
  <si>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</si>
  <si>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</si>
  <si>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</si>
  <si>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</si>
  <si>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</si>
  <si>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</si>
  <si>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</si>
  <si>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</si>
  <si>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</si>
  <si>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</si>
  <si>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</si>
  <si>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</si>
  <si>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</si>
  <si>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</si>
  <si>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</si>
  <si>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</si>
  <si>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</si>
  <si>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</si>
  <si>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</si>
  <si>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</si>
  <si>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</si>
  <si>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</si>
  <si>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</si>
  <si>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</si>
  <si>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</si>
  <si>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</si>
  <si>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</si>
  <si>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</si>
  <si>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</si>
  <si>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</si>
  <si>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</si>
  <si>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</si>
  <si>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</si>
  <si>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</si>
  <si>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</si>
  <si>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</si>
  <si>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</si>
  <si>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</si>
  <si>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</si>
  <si>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</si>
  <si>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</si>
  <si>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</si>
  <si>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</si>
  <si>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</si>
  <si>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</si>
  <si>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</si>
  <si>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</si>
  <si>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</si>
  <si>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</si>
  <si>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</si>
  <si>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</si>
  <si>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</si>
  <si>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</si>
  <si>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</si>
  <si>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</si>
  <si>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</si>
  <si>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</si>
  <si>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</si>
  <si>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</si>
  <si>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</si>
  <si>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</si>
  <si>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</si>
  <si>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</si>
  <si>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</si>
  <si>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</si>
  <si>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</si>
  <si>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</si>
  <si>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</si>
  <si>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</si>
  <si>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</si>
  <si>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</si>
  <si>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</si>
  <si>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</si>
  <si>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</si>
  <si>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</si>
  <si>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</si>
  <si>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</si>
  <si>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</si>
  <si>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</si>
  <si>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</si>
  <si>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</si>
  <si>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</si>
  <si>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</si>
  <si>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</si>
  <si>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</si>
  <si>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</si>
  <si>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</si>
  <si>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</si>
  <si>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</si>
  <si>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</si>
  <si>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</si>
  <si>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</si>
  <si>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</si>
  <si>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</si>
  <si>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</si>
  <si>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</si>
  <si>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</si>
  <si>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</si>
  <si>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</si>
  <si>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</si>
  <si>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</si>
  <si>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</si>
  <si>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</si>
  <si>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</si>
  <si>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</si>
  <si>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</si>
  <si>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</si>
  <si>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</si>
  <si>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</si>
  <si>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</si>
  <si>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</si>
  <si>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</si>
  <si>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</si>
  <si>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</si>
  <si>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</si>
  <si>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</si>
  <si>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</si>
  <si>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</si>
  <si>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</si>
  <si>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</si>
  <si>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</si>
  <si>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</si>
  <si>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</si>
  <si>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</si>
  <si>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</si>
  <si>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</si>
  <si>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</si>
  <si>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</si>
  <si>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</si>
  <si>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</si>
  <si>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</si>
  <si>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</si>
  <si>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</si>
  <si>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</si>
  <si>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</si>
  <si>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</si>
  <si>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</si>
  <si>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</si>
  <si>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</si>
  <si>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</si>
  <si>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</si>
  <si>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</si>
  <si>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</si>
  <si>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</si>
  <si>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</si>
  <si>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</si>
  <si>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</si>
  <si>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</si>
  <si>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</si>
  <si>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</si>
  <si>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</si>
  <si>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</si>
  <si>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</si>
  <si>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</si>
  <si>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</si>
  <si>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</si>
  <si>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</si>
  <si>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</si>
  <si>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</si>
  <si>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</si>
  <si>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</si>
  <si>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</si>
  <si>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</si>
  <si>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</si>
  <si>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</si>
  <si>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</si>
  <si>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</si>
  <si>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</si>
  <si>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</si>
  <si>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</si>
  <si>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</si>
  <si>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</si>
  <si>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</si>
  <si>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</si>
  <si>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</si>
  <si>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</si>
  <si>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</si>
  <si>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</si>
  <si>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</si>
  <si>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</si>
  <si>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</si>
  <si>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</si>
  <si>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</si>
  <si>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</si>
  <si>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</si>
  <si>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</si>
  <si>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</si>
  <si>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</si>
  <si>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</si>
  <si>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</si>
  <si>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</si>
  <si>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</si>
  <si>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</si>
  <si>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</si>
  <si>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</si>
  <si>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</si>
  <si>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</si>
  <si>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</si>
  <si>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</si>
  <si>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</si>
  <si>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</si>
  <si>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</si>
  <si>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</si>
  <si>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</si>
  <si>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</si>
  <si>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</si>
  <si>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</si>
  <si>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</si>
  <si>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</si>
  <si>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</si>
  <si>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</si>
  <si>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</si>
  <si>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</si>
  <si>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</si>
  <si>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</si>
  <si>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</si>
  <si>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</si>
  <si>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</si>
  <si>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</si>
  <si>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</si>
  <si>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</si>
  <si>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</si>
  <si>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</si>
  <si>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</si>
  <si>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</si>
  <si>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</si>
  <si>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</si>
  <si>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</si>
  <si>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</si>
  <si>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</si>
  <si>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</si>
  <si>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</si>
  <si>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</si>
  <si>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</si>
  <si>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</si>
  <si>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</si>
  <si>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</si>
  <si>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</si>
  <si>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</si>
  <si>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</si>
  <si>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</si>
  <si>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</si>
  <si>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</si>
  <si>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</si>
  <si>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</si>
  <si>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</si>
  <si>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</si>
  <si>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</si>
  <si>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</si>
  <si>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</si>
  <si>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</si>
  <si>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</si>
  <si>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</si>
  <si>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</si>
  <si>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</si>
  <si>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</si>
  <si>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</si>
  <si>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</si>
  <si>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</si>
  <si>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</si>
  <si>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</si>
  <si>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</si>
  <si>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</si>
  <si>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</si>
  <si>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</si>
  <si>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</si>
  <si>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</si>
  <si>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</si>
  <si>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</si>
  <si>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</si>
  <si>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</si>
  <si>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</si>
  <si>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</si>
  <si>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</si>
  <si>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</si>
  <si>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</si>
  <si>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</si>
  <si>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</si>
  <si>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</si>
  <si>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</si>
  <si>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</si>
  <si>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</si>
  <si>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</si>
  <si>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</si>
  <si>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</si>
  <si>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</si>
  <si>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</si>
  <si>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</si>
  <si>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</si>
  <si>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</si>
  <si>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</si>
  <si>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</si>
  <si>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</si>
  <si>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</si>
  <si>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</si>
  <si>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</si>
  <si>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</si>
  <si>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</si>
  <si>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</si>
  <si>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</si>
  <si>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</si>
  <si>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</si>
  <si>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</si>
  <si>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</si>
  <si>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</si>
  <si>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</si>
  <si>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</si>
  <si>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</si>
  <si>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</si>
  <si>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</si>
  <si>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</si>
  <si>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</si>
  <si>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</si>
  <si>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</si>
  <si>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</si>
  <si>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</si>
  <si>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</si>
  <si>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</si>
  <si>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</si>
  <si>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</si>
  <si>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</si>
  <si>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</si>
  <si>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</si>
  <si>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</si>
  <si>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</si>
  <si>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</si>
  <si>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</si>
  <si>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</si>
  <si>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</si>
  <si>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</si>
  <si>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</si>
  <si>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</si>
  <si>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</si>
  <si>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</si>
  <si>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</si>
  <si>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</si>
  <si>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</si>
  <si>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</si>
  <si>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</si>
  <si>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</si>
  <si>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</si>
  <si>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</si>
  <si>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</si>
  <si>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</si>
  <si>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</si>
  <si>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</si>
  <si>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</si>
  <si>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</si>
  <si>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</si>
  <si>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</si>
  <si>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</si>
  <si>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</si>
  <si>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</si>
  <si>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</si>
  <si>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</si>
  <si>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</si>
  <si>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</si>
  <si>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</si>
  <si>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</si>
  <si>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</si>
  <si>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</si>
  <si>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</si>
  <si>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</si>
  <si>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</si>
  <si>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</si>
  <si>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</si>
  <si>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</si>
  <si>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</si>
  <si>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</si>
  <si>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</si>
  <si>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</si>
  <si>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</si>
  <si>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</si>
  <si>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</si>
  <si>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</si>
  <si>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</si>
  <si>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</si>
  <si>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</si>
  <si>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</si>
  <si>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</si>
  <si>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</si>
  <si>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</si>
  <si>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</si>
  <si>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</si>
  <si>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</si>
  <si>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</si>
  <si>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</si>
  <si>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</si>
  <si>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</si>
  <si>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</si>
  <si>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</si>
  <si>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</si>
  <si>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</si>
  <si>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</si>
  <si>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</si>
  <si>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</si>
  <si>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</si>
  <si>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</si>
  <si>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</si>
  <si>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</si>
  <si>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</si>
  <si>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</si>
  <si>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</si>
  <si>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</si>
  <si>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</si>
  <si>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</si>
  <si>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</si>
  <si>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</si>
  <si>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</si>
  <si>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</si>
  <si>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</si>
  <si>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</si>
  <si>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</si>
  <si>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</si>
  <si>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</si>
  <si>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</si>
  <si>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</si>
  <si>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</si>
  <si>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</si>
  <si>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</si>
  <si>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</si>
  <si>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</si>
  <si>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</si>
  <si>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</si>
  <si>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</si>
  <si>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</si>
  <si>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</si>
  <si>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</si>
  <si>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</si>
  <si>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</si>
  <si>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</si>
  <si>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</si>
  <si>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</si>
  <si>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</si>
  <si>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</si>
  <si>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</si>
  <si>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</si>
  <si>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</si>
  <si>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</si>
  <si>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</si>
  <si>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</si>
  <si>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</si>
  <si>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</si>
  <si>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</si>
  <si>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</si>
  <si>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</si>
  <si>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</si>
  <si>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</si>
  <si>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</si>
  <si>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</si>
  <si>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</si>
  <si>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</si>
  <si>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</si>
  <si>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</si>
  <si>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</si>
  <si>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</si>
  <si>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</si>
  <si>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</si>
  <si>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</si>
  <si>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</si>
  <si>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</si>
  <si>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</si>
  <si>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</si>
  <si>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</si>
  <si>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</si>
  <si>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</si>
  <si>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</si>
  <si>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</si>
  <si>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</si>
  <si>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</si>
  <si>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</si>
  <si>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</si>
  <si>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</si>
  <si>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</si>
  <si>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</si>
  <si>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</si>
  <si>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</si>
  <si>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</si>
  <si>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</si>
  <si>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</si>
  <si>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</si>
  <si>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</si>
  <si>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</si>
  <si>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</si>
  <si>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</si>
  <si>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</si>
  <si>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</si>
  <si>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</si>
  <si>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</si>
  <si>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</si>
  <si>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</si>
  <si>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</si>
  <si>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</si>
  <si>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</si>
  <si>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</si>
  <si>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</si>
  <si>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</si>
  <si>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</si>
  <si>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</si>
  <si>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</si>
  <si>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</si>
  <si>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</si>
  <si>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</si>
  <si>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</si>
  <si>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</si>
  <si>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</si>
  <si>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</si>
  <si>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</si>
  <si>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</si>
  <si>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</si>
  <si>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</si>
  <si>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</si>
  <si>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</si>
  <si>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</si>
  <si>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</si>
  <si>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</si>
  <si>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</si>
  <si>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</si>
  <si>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</si>
  <si>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</si>
  <si>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</si>
  <si>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</si>
  <si>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</si>
  <si>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</si>
  <si>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</si>
  <si>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</si>
  <si>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</si>
  <si>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</si>
  <si>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</si>
  <si>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</si>
  <si>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</si>
  <si>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</si>
  <si>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</si>
  <si>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</si>
  <si>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</si>
  <si>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</si>
  <si>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</si>
  <si>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</si>
  <si>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</si>
  <si>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</si>
  <si>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</si>
  <si>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</si>
  <si>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</si>
  <si>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</si>
  <si>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</si>
  <si>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</si>
  <si>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</si>
  <si>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</si>
  <si>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</si>
  <si>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</si>
  <si>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</si>
  <si>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</si>
  <si>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</si>
  <si>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</si>
  <si>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</si>
  <si>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</si>
  <si>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</si>
  <si>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</si>
  <si>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</si>
  <si>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</si>
  <si>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</si>
  <si>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</si>
  <si>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</si>
  <si>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</si>
  <si>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</si>
  <si>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</si>
  <si>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</si>
  <si>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</si>
  <si>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</si>
  <si>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</si>
  <si>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</si>
  <si>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</si>
  <si>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</si>
  <si>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</si>
  <si>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</si>
  <si>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</si>
  <si>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</si>
  <si>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</si>
  <si>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</si>
  <si>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</si>
  <si>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</si>
  <si>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</si>
  <si>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</si>
  <si>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</si>
  <si>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</si>
  <si>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</si>
  <si>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</si>
  <si>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</si>
  <si>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</si>
  <si>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</si>
  <si>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</si>
  <si>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</si>
  <si>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</si>
  <si>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</si>
  <si>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</si>
  <si>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</si>
  <si>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</si>
  <si>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</si>
  <si>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</si>
  <si>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</si>
  <si>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</si>
  <si>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</si>
  <si>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</si>
  <si>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</si>
  <si>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</si>
  <si>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</si>
  <si>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</si>
  <si>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</si>
  <si>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</si>
  <si>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</si>
  <si>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</si>
  <si>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</si>
  <si>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</si>
  <si>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</si>
  <si>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</si>
  <si>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</si>
  <si>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</si>
  <si>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</si>
  <si>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</si>
  <si>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</si>
  <si>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</si>
  <si>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</si>
  <si>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</si>
  <si>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</si>
  <si>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</si>
  <si>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</si>
  <si>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</si>
  <si>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</si>
  <si>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</si>
  <si>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</si>
  <si>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</si>
  <si>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</si>
  <si>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</si>
  <si>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</si>
  <si>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</si>
  <si>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</si>
  <si>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</si>
  <si>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</si>
  <si>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</si>
  <si>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</si>
  <si>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</si>
  <si>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</si>
  <si>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</si>
  <si>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</si>
  <si>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</si>
  <si>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</si>
  <si>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</si>
  <si>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</si>
  <si>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</si>
  <si>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</si>
  <si>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</si>
  <si>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</si>
  <si>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</si>
  <si>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</si>
  <si>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</si>
  <si>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</si>
  <si>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</si>
  <si>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</si>
  <si>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</si>
  <si>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</si>
  <si>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</si>
  <si>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</si>
  <si>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</si>
  <si>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</si>
  <si>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</si>
  <si>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</si>
  <si>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</si>
  <si>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</si>
  <si>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</si>
  <si>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</si>
  <si>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</si>
  <si>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</si>
  <si>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</si>
  <si>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</si>
  <si>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</si>
  <si>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</si>
  <si>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</si>
  <si>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</si>
  <si>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</si>
  <si>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</si>
  <si>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</si>
  <si>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</si>
  <si>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</si>
  <si>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</si>
  <si>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</si>
  <si>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</si>
  <si>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</si>
  <si>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</si>
  <si>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</si>
  <si>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</si>
  <si>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</si>
  <si>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</si>
  <si>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</si>
  <si>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</si>
  <si>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</si>
  <si>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</si>
  <si>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</si>
  <si>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</si>
  <si>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</si>
  <si>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</si>
  <si>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</si>
  <si>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</si>
  <si>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</si>
  <si>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</si>
  <si>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</si>
  <si>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</si>
  <si>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</si>
  <si>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</si>
  <si>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</si>
  <si>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</si>
  <si>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</si>
  <si>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</si>
  <si>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</si>
  <si>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</si>
  <si>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</si>
  <si>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</si>
  <si>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</si>
  <si>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</si>
  <si>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</si>
  <si>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</si>
  <si>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</si>
  <si>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</si>
  <si>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</si>
  <si>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</si>
  <si>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</si>
  <si>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</si>
  <si>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</si>
  <si>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</si>
  <si>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</si>
  <si>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</si>
  <si>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</si>
  <si>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</si>
  <si>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</si>
  <si>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</si>
  <si>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</si>
  <si>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</si>
  <si>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</si>
  <si>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</si>
  <si>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</si>
  <si>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</si>
  <si>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</si>
  <si>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</si>
  <si>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</si>
  <si>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</si>
  <si>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</si>
  <si>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</si>
  <si>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</si>
  <si>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</si>
  <si>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</si>
  <si>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</si>
  <si>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</si>
  <si>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</si>
  <si>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</si>
  <si>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</si>
  <si>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</si>
  <si>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</si>
  <si>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</si>
  <si>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</si>
  <si>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</si>
  <si>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</si>
  <si>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</si>
  <si>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</si>
  <si>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</si>
  <si>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</si>
  <si>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</si>
  <si>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</si>
  <si>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</si>
  <si>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</si>
  <si>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</si>
  <si>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</si>
  <si>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</si>
  <si>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</si>
  <si>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</si>
  <si>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</si>
  <si>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</si>
  <si>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</si>
  <si>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</si>
  <si>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</si>
  <si>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</si>
  <si>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</si>
  <si>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</si>
  <si>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</si>
  <si>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</si>
  <si>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</si>
  <si>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</si>
  <si>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</si>
  <si>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</si>
  <si>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</si>
  <si>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</si>
  <si>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</si>
  <si>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</si>
  <si>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</si>
  <si>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</si>
  <si>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</si>
  <si>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</si>
  <si>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</si>
  <si>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</si>
  <si>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</si>
  <si>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</si>
  <si>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</si>
  <si>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</si>
  <si>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</si>
  <si>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</si>
  <si>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</si>
  <si>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</si>
  <si>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</si>
  <si>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</si>
  <si>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</si>
  <si>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</si>
  <si>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</si>
  <si>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</si>
  <si>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</si>
  <si>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</si>
  <si>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</si>
  <si>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</si>
  <si>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</si>
  <si>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</si>
  <si>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</si>
  <si>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</si>
  <si>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</si>
  <si>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</si>
  <si>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</si>
  <si>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</si>
  <si>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</si>
  <si>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</si>
  <si>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</si>
  <si>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</si>
  <si>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</si>
  <si>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</si>
  <si>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</si>
  <si>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</si>
  <si>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</si>
  <si>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</si>
  <si>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</si>
  <si>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</si>
  <si>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</si>
  <si>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</si>
  <si>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</si>
  <si>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</si>
  <si>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</si>
  <si>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</si>
  <si>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</si>
  <si>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</si>
  <si>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</si>
  <si>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</si>
  <si>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</si>
  <si>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</si>
  <si>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</si>
  <si>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</si>
  <si>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</si>
  <si>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</si>
  <si>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</si>
  <si>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</si>
  <si>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</si>
  <si>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</si>
  <si>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</si>
  <si>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</si>
  <si>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</si>
  <si>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</si>
  <si>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</si>
  <si>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</si>
  <si>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</si>
  <si>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</si>
  <si>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</si>
  <si>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</si>
  <si>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</si>
  <si>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</si>
  <si>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</si>
  <si>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</si>
  <si>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</si>
  <si>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</si>
  <si>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</si>
  <si>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</si>
  <si>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</si>
  <si>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</si>
  <si>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</si>
  <si>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</si>
  <si>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</si>
  <si>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</si>
  <si>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</si>
  <si>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</si>
  <si>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</si>
  <si>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</si>
  <si>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</si>
  <si>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</si>
  <si>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</si>
  <si>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</si>
  <si>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</si>
  <si>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</si>
  <si>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</si>
  <si>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</si>
  <si>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</si>
  <si>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</si>
  <si>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</si>
  <si>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</si>
  <si>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</si>
  <si>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</si>
  <si>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</si>
  <si>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</si>
  <si>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</si>
  <si>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</si>
  <si>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</si>
  <si>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</si>
  <si>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</si>
  <si>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</si>
  <si>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</si>
  <si>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</si>
  <si>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</si>
  <si>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</si>
  <si>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</si>
  <si>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</si>
  <si>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</si>
  <si>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</si>
  <si>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</si>
  <si>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</si>
  <si>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</si>
  <si>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</si>
  <si>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</si>
  <si>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</si>
  <si>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</si>
  <si>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</si>
  <si>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</si>
  <si>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</si>
  <si>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</si>
  <si>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</si>
  <si>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</si>
  <si>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</si>
  <si>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</si>
  <si>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</si>
  <si>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</si>
  <si>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</si>
  <si>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</si>
  <si>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</si>
  <si>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</si>
  <si>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</si>
  <si>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</si>
  <si>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</si>
  <si>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</si>
  <si>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</si>
  <si>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</si>
  <si>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</si>
  <si>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</si>
  <si>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</si>
  <si>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</si>
  <si>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</si>
  <si>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</si>
  <si>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</si>
  <si>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</si>
  <si>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</si>
  <si>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</si>
  <si>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</si>
  <si>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</si>
  <si>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</si>
  <si>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</si>
  <si>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</si>
  <si>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</si>
  <si>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</si>
  <si>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</si>
  <si>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</si>
  <si>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</si>
  <si>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</si>
  <si>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</si>
  <si>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</si>
  <si>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</si>
  <si>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</si>
  <si>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</si>
  <si>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</si>
  <si>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</si>
  <si>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</si>
  <si>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</si>
  <si>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</si>
  <si>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</si>
  <si>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</si>
  <si>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</si>
  <si>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</si>
  <si>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</si>
  <si>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</si>
  <si>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</si>
  <si>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</si>
  <si>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</si>
  <si>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</si>
  <si>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</si>
  <si>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</si>
  <si>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</si>
  <si>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</si>
  <si>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</si>
  <si>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</si>
  <si>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</si>
  <si>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</si>
  <si>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</si>
  <si>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</si>
  <si>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</si>
  <si>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</si>
  <si>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</si>
  <si>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</si>
  <si>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</si>
  <si>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</si>
  <si>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</si>
  <si>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</si>
  <si>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</si>
  <si>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</si>
  <si>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</si>
  <si>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</si>
  <si>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</si>
  <si>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</si>
  <si>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</si>
  <si>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</si>
  <si>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</si>
  <si>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</si>
  <si>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</si>
  <si>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</si>
  <si>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</si>
  <si>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</si>
  <si>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</si>
  <si>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</si>
  <si>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</si>
  <si>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</si>
  <si>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</si>
  <si>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</si>
  <si>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</si>
  <si>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</si>
  <si>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</si>
  <si>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</si>
  <si>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</si>
  <si>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</si>
  <si>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</si>
  <si>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</si>
  <si>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</si>
  <si>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</si>
  <si>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</si>
  <si>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</si>
  <si>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</si>
  <si>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</si>
  <si>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</si>
  <si>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</si>
  <si>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</si>
  <si>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</si>
  <si>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</si>
  <si>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</si>
  <si>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</si>
  <si>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</si>
  <si>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</si>
  <si>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</si>
  <si>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</si>
  <si>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</si>
  <si>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</si>
  <si>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</si>
  <si>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</si>
  <si>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</si>
  <si>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</si>
  <si>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</si>
  <si>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</si>
  <si>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</si>
  <si>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</si>
  <si>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</si>
  <si>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</si>
  <si>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</si>
  <si>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</si>
  <si>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</si>
  <si>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</si>
  <si>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</si>
  <si>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</si>
  <si>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</si>
  <si>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</si>
  <si>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</si>
  <si>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</si>
  <si>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</si>
  <si>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</si>
  <si>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</si>
  <si>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</si>
  <si>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</si>
  <si>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</si>
  <si>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</si>
  <si>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</si>
  <si>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</si>
  <si>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</si>
  <si>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</si>
  <si>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</si>
  <si>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</si>
  <si>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</si>
  <si>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</si>
  <si>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</si>
  <si>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</si>
  <si>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</si>
  <si>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</si>
  <si>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</si>
  <si>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</si>
  <si>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</si>
  <si>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</si>
  <si>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</si>
  <si>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</si>
  <si>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</si>
  <si>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</si>
  <si>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</si>
  <si>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</si>
  <si>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</si>
  <si>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</si>
  <si>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</si>
  <si>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</si>
  <si>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</si>
  <si>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</si>
  <si>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</si>
  <si>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</si>
  <si>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</si>
  <si>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</si>
  <si>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</si>
  <si>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</si>
  <si>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</si>
  <si>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</si>
  <si>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</si>
  <si>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</si>
  <si>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</si>
  <si>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</si>
  <si>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</si>
  <si>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</si>
  <si>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</si>
  <si>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</si>
  <si>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</si>
  <si>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</si>
  <si>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</si>
  <si>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</si>
  <si>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</si>
  <si>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</si>
  <si>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</si>
  <si>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</si>
  <si>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</si>
  <si>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</si>
  <si>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</si>
  <si>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</si>
  <si>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</si>
  <si>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</si>
  <si>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</si>
  <si>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</si>
  <si>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</si>
  <si>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</si>
  <si>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</si>
  <si>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</si>
  <si>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</si>
  <si>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</si>
  <si>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</si>
  <si>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</si>
  <si>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</si>
  <si>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</si>
  <si>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</si>
  <si>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</si>
  <si>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</si>
  <si>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</si>
  <si>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</si>
  <si>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</si>
  <si>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</si>
  <si>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</si>
  <si>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</si>
  <si>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</si>
  <si>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</si>
  <si>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</si>
  <si>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</si>
  <si>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</si>
  <si>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</si>
  <si>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</si>
  <si>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</si>
  <si>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</si>
  <si>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</si>
  <si>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</si>
  <si>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</si>
  <si>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</si>
  <si>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</si>
  <si>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</si>
  <si>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</si>
  <si>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</si>
  <si>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</si>
  <si>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</si>
  <si>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</si>
  <si>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</si>
  <si>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</si>
  <si>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</si>
  <si>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</si>
  <si>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</si>
  <si>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</si>
  <si>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</si>
  <si>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</si>
  <si>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</si>
  <si>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</si>
  <si>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</si>
  <si>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</si>
  <si>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</si>
  <si>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</si>
  <si>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</si>
  <si>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</si>
  <si>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</si>
  <si>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</si>
  <si>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</si>
  <si>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</si>
  <si>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</si>
  <si>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</si>
  <si>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</si>
  <si>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</si>
  <si>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</si>
  <si>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</si>
  <si>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</si>
  <si>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</si>
  <si>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</si>
  <si>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</si>
  <si>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</si>
  <si>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</si>
  <si>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</si>
  <si>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</si>
  <si>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</si>
  <si>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</si>
  <si>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</si>
  <si>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</si>
  <si>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</si>
  <si>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</si>
  <si>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</si>
  <si>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</si>
  <si>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</si>
  <si>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</si>
  <si>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</si>
  <si>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</si>
  <si>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</si>
  <si>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</si>
  <si>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</si>
  <si>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</si>
  <si>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</si>
  <si>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</si>
  <si>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</si>
  <si>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</si>
  <si>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</si>
  <si>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</si>
  <si>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</si>
  <si>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</si>
  <si>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</si>
  <si>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</si>
  <si>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</si>
  <si>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</si>
  <si>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</si>
  <si>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</si>
  <si>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</si>
  <si>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</si>
  <si>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</si>
  <si>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</si>
  <si>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</si>
  <si>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</si>
  <si>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</si>
  <si>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</si>
  <si>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</si>
  <si>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</si>
  <si>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</si>
  <si>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</si>
  <si>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</si>
  <si>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</si>
  <si>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</si>
  <si>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</si>
  <si>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</si>
  <si>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</si>
  <si>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</si>
  <si>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</si>
  <si>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</si>
  <si>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</si>
  <si>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</si>
  <si>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</si>
  <si>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</si>
  <si>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</si>
  <si>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</si>
  <si>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</si>
  <si>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</si>
  <si>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</si>
  <si>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</si>
  <si>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</si>
  <si>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</si>
  <si>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</si>
  <si>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</si>
  <si>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</si>
  <si>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</si>
  <si>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</si>
  <si>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</si>
  <si>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</si>
  <si>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</si>
  <si>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</si>
  <si>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</si>
  <si>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</si>
  <si>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</si>
  <si>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</si>
  <si>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</si>
  <si>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</si>
  <si>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</si>
  <si>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</si>
  <si>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</si>
  <si>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</si>
  <si>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</si>
  <si>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</si>
  <si>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</si>
  <si>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</si>
  <si>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</si>
  <si>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</si>
  <si>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</si>
  <si>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</si>
  <si>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</si>
  <si>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</si>
  <si>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</si>
  <si>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</si>
  <si>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</si>
  <si>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</si>
  <si>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</si>
  <si>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</si>
  <si>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</si>
  <si>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</si>
  <si>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</si>
  <si>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</si>
  <si>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</si>
  <si>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</si>
  <si>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</si>
  <si>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</si>
  <si>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</si>
  <si>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</si>
  <si>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</si>
  <si>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</si>
  <si>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</si>
  <si>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</si>
  <si>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</si>
  <si>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</si>
  <si>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</si>
  <si>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</si>
  <si>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</si>
  <si>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</si>
  <si>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</si>
  <si>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</si>
  <si>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</si>
  <si>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</si>
  <si>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</si>
  <si>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</si>
  <si>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</si>
  <si>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</si>
  <si>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</si>
  <si>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</si>
  <si>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</si>
  <si>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</si>
  <si>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</si>
  <si>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</si>
  <si>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</si>
  <si>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</si>
  <si>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</si>
  <si>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</si>
  <si>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</si>
  <si>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</si>
  <si>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</si>
  <si>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</si>
  <si>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</si>
  <si>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</si>
  <si>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</si>
  <si>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</si>
  <si>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</si>
  <si>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</si>
  <si>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</si>
  <si>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</si>
  <si>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</si>
  <si>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</si>
  <si>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</si>
  <si>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</si>
  <si>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</si>
  <si>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</si>
  <si>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</si>
  <si>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</si>
  <si>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</si>
  <si>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</si>
  <si>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</si>
  <si>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</si>
  <si>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</si>
  <si>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</si>
  <si>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</si>
  <si>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</si>
  <si>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</si>
  <si>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</si>
  <si>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</si>
  <si>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</si>
  <si>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</si>
  <si>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</si>
  <si>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</si>
  <si>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</si>
  <si>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</si>
  <si>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</si>
  <si>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</si>
  <si>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</si>
  <si>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</si>
  <si>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</si>
  <si>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</si>
  <si>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</si>
  <si>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</si>
  <si>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</si>
  <si>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</si>
  <si>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</si>
  <si>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</si>
  <si>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</si>
  <si>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</si>
  <si>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</si>
  <si>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</si>
  <si>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</si>
  <si>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</si>
  <si>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</si>
  <si>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</si>
  <si>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</si>
  <si>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</si>
  <si>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</si>
  <si>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</si>
  <si>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</si>
  <si>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</si>
  <si>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</si>
  <si>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</si>
  <si>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</si>
  <si>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</si>
  <si>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</si>
  <si>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</si>
  <si>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</si>
  <si>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</si>
  <si>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</si>
  <si>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</si>
  <si>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</si>
  <si>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</si>
  <si>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</si>
  <si>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</si>
  <si>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</si>
  <si>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</si>
  <si>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</si>
  <si>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</si>
  <si>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</si>
  <si>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</si>
  <si>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</si>
  <si>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</si>
  <si>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</si>
  <si>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</si>
  <si>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</si>
  <si>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</si>
  <si>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</si>
  <si>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</si>
  <si>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</si>
  <si>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</si>
  <si>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</si>
  <si>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</si>
  <si>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</si>
  <si>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</si>
  <si>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</si>
  <si>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</si>
  <si>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</si>
  <si>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</si>
  <si>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</si>
  <si>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</si>
  <si>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</si>
  <si>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</si>
  <si>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</si>
  <si>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</si>
  <si>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</si>
  <si>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</si>
  <si>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</si>
  <si>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</si>
  <si>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</si>
  <si>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</si>
  <si>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</si>
  <si>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</si>
  <si>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</si>
  <si>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</si>
  <si>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</si>
  <si>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</si>
  <si>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</si>
  <si>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</si>
  <si>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</si>
  <si>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</si>
  <si>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</si>
  <si>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</si>
  <si>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</si>
  <si>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</si>
  <si>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</si>
  <si>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</si>
  <si>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</si>
  <si>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</si>
  <si>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</si>
  <si>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</si>
  <si>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</si>
  <si>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</si>
  <si>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</si>
  <si>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</si>
  <si>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</si>
  <si>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</si>
  <si>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</si>
  <si>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</si>
  <si>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</si>
  <si>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</si>
  <si>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</si>
  <si>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</si>
  <si>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</si>
  <si>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</si>
  <si>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</si>
  <si>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</si>
  <si>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</si>
  <si>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</si>
  <si>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</si>
  <si>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</si>
  <si>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</si>
  <si>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</si>
  <si>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</si>
  <si>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</si>
  <si>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</si>
  <si>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</si>
  <si>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</si>
  <si>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</si>
  <si>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</si>
  <si>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</si>
  <si>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</si>
  <si>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</si>
  <si>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</si>
  <si>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</si>
  <si>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</si>
  <si>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</si>
  <si>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</si>
  <si>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</si>
  <si>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</si>
  <si>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</si>
  <si>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</si>
  <si>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</si>
  <si>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</si>
  <si>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</si>
  <si>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</si>
  <si>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</si>
  <si>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</si>
  <si>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</si>
  <si>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</si>
  <si>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</si>
  <si>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</si>
  <si>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</si>
  <si>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</si>
  <si>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</si>
  <si>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</si>
  <si>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</si>
  <si>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</si>
  <si>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</si>
  <si>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</si>
  <si>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</si>
  <si>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</si>
  <si>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</si>
  <si>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</si>
  <si>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</si>
  <si>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</si>
  <si>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</si>
  <si>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</si>
  <si>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</si>
  <si>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</si>
  <si>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</si>
  <si>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</si>
  <si>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</si>
  <si>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</si>
  <si>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</si>
  <si>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</si>
  <si>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</si>
  <si>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</si>
  <si>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</si>
  <si>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</si>
  <si>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</si>
  <si>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</si>
  <si>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</si>
  <si>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</si>
  <si>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</si>
  <si>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</si>
  <si>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</si>
  <si>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</si>
  <si>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</si>
  <si>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</si>
  <si>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</si>
  <si>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</si>
  <si>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</si>
  <si>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</si>
  <si>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</si>
  <si>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</si>
  <si>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</si>
  <si>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</si>
  <si>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</si>
  <si>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</si>
  <si>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</si>
  <si>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</si>
  <si>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</si>
  <si>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</si>
  <si>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</si>
  <si>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</si>
  <si>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</si>
  <si>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</si>
  <si>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</si>
  <si>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</si>
  <si>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</si>
  <si>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</si>
  <si>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</si>
  <si>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</si>
  <si>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</si>
  <si>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</si>
  <si>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</si>
  <si>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</si>
  <si>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</si>
  <si>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</si>
  <si>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</si>
  <si>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</si>
  <si>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</si>
  <si>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</si>
  <si>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</si>
  <si>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</si>
  <si>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</si>
  <si>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</si>
  <si>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</si>
  <si>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</si>
  <si>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</si>
  <si>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</si>
  <si>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</si>
  <si>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</si>
  <si>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</si>
  <si>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</si>
  <si>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</si>
  <si>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</si>
  <si>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</si>
  <si>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</si>
  <si>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</si>
  <si>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</si>
  <si>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</si>
  <si>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</si>
  <si>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</si>
  <si>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</si>
  <si>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</si>
  <si>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</si>
  <si>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</si>
  <si>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</si>
  <si>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</si>
  <si>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</si>
  <si>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</si>
  <si>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</si>
  <si>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</si>
  <si>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</si>
  <si>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</si>
  <si>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</si>
  <si>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</si>
  <si>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</si>
  <si>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</si>
  <si>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</si>
  <si>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</si>
  <si>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</si>
  <si>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</si>
  <si>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</si>
  <si>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</si>
  <si>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</si>
  <si>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</si>
  <si>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</si>
  <si>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</si>
  <si>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</si>
  <si>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</si>
  <si>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</si>
  <si>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</si>
  <si>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</si>
  <si>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</si>
  <si>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</si>
  <si>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</si>
  <si>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</si>
  <si>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</si>
  <si>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</si>
  <si>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</si>
  <si>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</si>
  <si>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</si>
  <si>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</si>
  <si>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</si>
  <si>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</si>
  <si>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</si>
  <si>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</si>
  <si>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</si>
  <si>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</si>
  <si>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</si>
  <si>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</si>
  <si>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</si>
  <si>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</si>
  <si>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</si>
  <si>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</si>
  <si>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</si>
  <si>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</si>
  <si>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</si>
  <si>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</si>
  <si>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</si>
  <si>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</si>
  <si>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</si>
  <si>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</si>
  <si>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</si>
  <si>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</si>
  <si>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</si>
  <si>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</si>
  <si>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</si>
  <si>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</si>
  <si>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</si>
  <si>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</si>
  <si>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</si>
  <si>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</si>
  <si>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</si>
  <si>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</si>
  <si>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</si>
  <si>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</si>
  <si>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</si>
  <si>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</si>
  <si>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</si>
  <si>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</si>
  <si>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</si>
  <si>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</si>
  <si>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</si>
  <si>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</si>
  <si>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</si>
  <si>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</si>
  <si>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</si>
  <si>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</si>
  <si>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</si>
  <si>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</si>
  <si>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</si>
  <si>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</si>
  <si>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</si>
  <si>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</si>
  <si>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</si>
  <si>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</si>
  <si>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</si>
  <si>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</si>
  <si>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</si>
  <si>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</si>
  <si>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</si>
  <si>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</si>
  <si>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</si>
  <si>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</si>
  <si>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</si>
  <si>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</si>
  <si>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</si>
  <si>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</si>
  <si>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</si>
  <si>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</si>
  <si>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</si>
  <si>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</si>
  <si>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</si>
  <si>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</si>
  <si>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</si>
  <si>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</si>
  <si>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</si>
  <si>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</si>
  <si>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</si>
  <si>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</si>
  <si>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</si>
  <si>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</si>
  <si>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</si>
  <si>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</si>
  <si>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</si>
  <si>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</si>
  <si>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</si>
  <si>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</si>
  <si>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</si>
  <si>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</si>
  <si>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</si>
  <si>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</si>
  <si>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</si>
  <si>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</si>
  <si>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</si>
  <si>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</si>
  <si>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</si>
  <si>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</si>
  <si>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</si>
  <si>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</si>
  <si>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</si>
  <si>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</si>
  <si>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</si>
  <si>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</si>
  <si>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</si>
  <si>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</si>
  <si>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</si>
  <si>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</si>
  <si>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</si>
  <si>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</si>
  <si>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</si>
  <si>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</si>
  <si>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</si>
  <si>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</si>
  <si>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</si>
  <si>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</si>
  <si>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</si>
  <si>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</si>
  <si>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</si>
  <si>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</si>
  <si>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</si>
  <si>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</si>
  <si>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</si>
  <si>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</si>
  <si>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</si>
  <si>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</si>
  <si>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</si>
  <si>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</si>
  <si>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</si>
  <si>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</si>
  <si>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</si>
  <si>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</si>
  <si>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</si>
  <si>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</si>
  <si>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</si>
  <si>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</si>
  <si>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</si>
  <si>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</si>
  <si>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</si>
  <si>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</si>
  <si>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</si>
  <si>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</si>
  <si>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</si>
  <si>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</si>
  <si>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</si>
  <si>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</si>
  <si>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</si>
  <si>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</si>
  <si>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</si>
  <si>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</si>
  <si>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</si>
  <si>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</si>
  <si>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</si>
  <si>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</si>
  <si>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</si>
  <si>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</si>
  <si>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</si>
  <si>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</si>
  <si>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</si>
  <si>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</si>
  <si>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</si>
  <si>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</si>
  <si>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</si>
  <si>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</si>
  <si>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</si>
  <si>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</si>
  <si>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</si>
  <si>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</si>
  <si>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</si>
  <si>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</si>
  <si>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</si>
  <si>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</si>
  <si>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</si>
  <si>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</si>
  <si>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</si>
  <si>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</si>
  <si>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</si>
  <si>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</si>
  <si>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</si>
  <si>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</si>
  <si>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</si>
  <si>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</si>
  <si>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</si>
  <si>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</si>
  <si>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</si>
  <si>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</si>
  <si>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</si>
  <si>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</si>
  <si>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</si>
  <si>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</si>
  <si>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</si>
  <si>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</si>
  <si>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</si>
  <si>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</si>
  <si>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</si>
  <si>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</si>
  <si>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</si>
  <si>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</si>
  <si>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</si>
  <si>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</si>
  <si>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</si>
  <si>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</si>
  <si>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</si>
  <si>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</si>
  <si>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</si>
  <si>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</si>
  <si>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</si>
  <si>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</si>
  <si>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</si>
  <si>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</si>
  <si>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</si>
  <si>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</si>
  <si>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</si>
  <si>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</si>
  <si>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</si>
  <si>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</si>
  <si>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</si>
  <si>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</si>
  <si>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</si>
  <si>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</si>
  <si>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</si>
  <si>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</si>
  <si>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</si>
  <si>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</si>
  <si>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</si>
  <si>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</si>
  <si>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</si>
  <si>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</si>
  <si>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</si>
  <si>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</si>
  <si>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</si>
  <si>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</si>
  <si>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</si>
  <si>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</si>
  <si>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</si>
  <si>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</si>
  <si>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</si>
  <si>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</si>
  <si>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</si>
  <si>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</si>
  <si>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</si>
  <si>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</si>
  <si>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</si>
  <si>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</si>
  <si>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</si>
  <si>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</si>
  <si>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</si>
  <si>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</si>
  <si>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</si>
  <si>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</si>
  <si>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</si>
  <si>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</si>
  <si>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</si>
  <si>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</si>
  <si>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</si>
  <si>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</si>
  <si>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</si>
  <si>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</si>
  <si>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</si>
  <si>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</si>
  <si>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</si>
  <si>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</si>
  <si>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</si>
  <si>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</si>
  <si>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</si>
  <si>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</si>
  <si>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</si>
  <si>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</si>
  <si>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</si>
  <si>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</si>
  <si>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</si>
  <si>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</si>
  <si>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</si>
  <si>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</si>
  <si>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</si>
  <si>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</si>
  <si>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</si>
  <si>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</si>
  <si>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</si>
  <si>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</si>
  <si>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</si>
  <si>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</si>
  <si>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</si>
  <si>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</si>
  <si>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</si>
  <si>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</si>
  <si>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</si>
  <si>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</si>
  <si>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</si>
  <si>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</si>
  <si>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</si>
  <si>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</si>
  <si>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</si>
  <si>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</si>
  <si>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</si>
  <si>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</si>
  <si>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</si>
  <si>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</si>
  <si>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</si>
  <si>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</si>
  <si>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</si>
  <si>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</si>
  <si>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</si>
  <si>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</si>
  <si>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</si>
  <si>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</si>
  <si>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</si>
  <si>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</si>
  <si>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</si>
  <si>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</si>
  <si>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</si>
  <si>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</si>
  <si>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</si>
  <si>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</si>
  <si>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</si>
  <si>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</si>
  <si>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</si>
  <si>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</si>
  <si>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</si>
  <si>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</si>
  <si>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</si>
  <si>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</si>
  <si>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</si>
  <si>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</si>
  <si>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</si>
  <si>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</si>
  <si>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</si>
  <si>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</si>
  <si>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</si>
  <si>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</si>
  <si>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</si>
  <si>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</si>
  <si>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</si>
  <si>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</si>
  <si>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</si>
  <si>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</si>
  <si>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</si>
  <si>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</si>
  <si>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</si>
  <si>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</si>
  <si>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</si>
  <si>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</si>
  <si>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</si>
  <si>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</si>
  <si>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</si>
  <si>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</si>
  <si>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</si>
  <si>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</si>
  <si>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</si>
  <si>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</si>
  <si>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</si>
  <si>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</si>
  <si>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</si>
  <si>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</si>
  <si>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</si>
  <si>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</si>
  <si>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</si>
  <si>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</si>
  <si>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</si>
  <si>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</si>
  <si>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</si>
  <si>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</si>
  <si>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</si>
  <si>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</si>
  <si>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</si>
  <si>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</si>
  <si>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</si>
  <si>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</si>
  <si>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</si>
  <si>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</si>
  <si>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</si>
  <si>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</si>
  <si>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</si>
  <si>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</si>
  <si>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</si>
  <si>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</si>
  <si>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</si>
  <si>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</si>
  <si>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</si>
  <si>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</si>
  <si>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</si>
  <si>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</si>
  <si>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</si>
  <si>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</si>
  <si>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</si>
  <si>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</si>
  <si>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</si>
  <si>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</si>
  <si>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</si>
  <si>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</si>
  <si>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</si>
  <si>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</si>
  <si>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</si>
  <si>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</si>
  <si>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</si>
  <si>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</si>
  <si>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</si>
  <si>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</si>
  <si>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</si>
  <si>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</si>
  <si>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</si>
  <si>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</si>
  <si>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</si>
  <si>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</si>
  <si>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</si>
  <si>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</si>
  <si>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</si>
  <si>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</si>
  <si>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</si>
  <si>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</si>
  <si>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</si>
  <si>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</si>
  <si>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</si>
  <si>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</si>
  <si>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</si>
  <si>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</si>
  <si>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</si>
  <si>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</si>
  <si>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</si>
  <si>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</si>
  <si>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</si>
  <si>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</si>
  <si>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</si>
  <si>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</si>
  <si>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</si>
  <si>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</si>
  <si>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</si>
  <si>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</si>
  <si>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</si>
  <si>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</si>
  <si>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</si>
  <si>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</si>
  <si>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</si>
  <si>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</si>
  <si>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</si>
  <si>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</si>
  <si>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</si>
  <si>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</si>
  <si>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</si>
  <si>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</si>
  <si>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</si>
  <si>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</si>
  <si>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</si>
  <si>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</si>
  <si>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</si>
  <si>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</si>
  <si>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</si>
  <si>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</si>
  <si>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</si>
  <si>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</si>
  <si>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</si>
  <si>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</si>
  <si>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</si>
  <si>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</si>
  <si>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</si>
  <si>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</si>
  <si>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</si>
  <si>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</si>
  <si>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</si>
  <si>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</si>
  <si>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</si>
  <si>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</si>
  <si>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</si>
  <si>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</si>
  <si>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</si>
  <si>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</si>
  <si>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</si>
  <si>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</si>
  <si>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</si>
  <si>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</si>
  <si>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</si>
  <si>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</si>
  <si>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</si>
  <si>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</si>
  <si>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</si>
  <si>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</si>
  <si>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</si>
  <si>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</si>
  <si>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</si>
  <si>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</si>
  <si>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</si>
  <si>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</si>
  <si>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</si>
  <si>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</si>
  <si>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</si>
  <si>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</si>
  <si>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</si>
  <si>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</si>
  <si>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</si>
  <si>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</si>
  <si>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</si>
  <si>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</si>
  <si>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</si>
  <si>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</si>
  <si>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</si>
  <si>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</si>
  <si>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</si>
  <si>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</si>
  <si>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</si>
  <si>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</si>
  <si>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</si>
  <si>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</si>
  <si>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</si>
  <si>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</si>
  <si>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</si>
  <si>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</si>
  <si>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</si>
  <si>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</si>
  <si>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</si>
  <si>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</si>
  <si>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</si>
  <si>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</si>
  <si>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</si>
  <si>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</si>
  <si>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</si>
  <si>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</si>
  <si>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</si>
  <si>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</si>
  <si>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</si>
  <si>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</si>
  <si>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</si>
  <si>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</si>
  <si>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</si>
  <si>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</si>
  <si>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</si>
  <si>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</si>
  <si>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</si>
  <si>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</si>
  <si>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</si>
  <si>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</si>
  <si>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</si>
  <si>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</si>
  <si>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</si>
  <si>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</si>
  <si>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</si>
  <si>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</si>
  <si>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</si>
  <si>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</si>
  <si>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</si>
  <si>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</si>
  <si>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</si>
  <si>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</si>
  <si>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</si>
  <si>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</si>
  <si>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</si>
  <si>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</si>
  <si>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</si>
  <si>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</si>
  <si>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</si>
  <si>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</si>
  <si>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</si>
  <si>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</si>
  <si>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</si>
  <si>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</si>
  <si>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</si>
  <si>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</si>
  <si>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</si>
  <si>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</si>
  <si>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</si>
  <si>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</si>
  <si>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</si>
  <si>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</si>
  <si>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</si>
  <si>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</si>
  <si>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</si>
  <si>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</si>
  <si>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</si>
  <si>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</si>
  <si>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</si>
  <si>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</si>
  <si>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</si>
  <si>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</si>
  <si>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</si>
  <si>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</si>
  <si>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</si>
  <si>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</si>
  <si>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</si>
  <si>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</si>
  <si>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</si>
  <si>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</si>
  <si>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</si>
  <si>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</si>
  <si>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</si>
  <si>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</si>
  <si>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</si>
  <si>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</si>
  <si>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</si>
  <si>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</si>
  <si>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</si>
  <si>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</si>
  <si>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</si>
  <si>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</si>
  <si>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</si>
  <si>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</si>
  <si>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</si>
  <si>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</si>
  <si>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</si>
  <si>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</si>
  <si>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</si>
  <si>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</si>
  <si>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</si>
  <si>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</si>
  <si>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</si>
  <si>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</si>
  <si>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</si>
  <si>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</si>
  <si>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</si>
  <si>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</si>
  <si>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</si>
  <si>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</si>
  <si>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</si>
  <si>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</si>
  <si>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</si>
  <si>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</si>
  <si>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</si>
  <si>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</si>
  <si>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</si>
  <si>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</si>
  <si>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</si>
  <si>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</si>
  <si>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</si>
  <si>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</si>
  <si>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</si>
  <si>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</si>
  <si>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</si>
  <si>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</si>
  <si>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</si>
  <si>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</si>
  <si>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</si>
  <si>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</si>
  <si>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</si>
  <si>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</si>
  <si>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</si>
  <si>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</si>
  <si>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</si>
  <si>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</si>
  <si>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</si>
  <si>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</si>
  <si>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</si>
  <si>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</si>
  <si>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</si>
  <si>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</si>
  <si>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</si>
  <si>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</si>
  <si>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</si>
  <si>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</si>
  <si>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</si>
  <si>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</si>
  <si>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</si>
  <si>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</si>
  <si>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</si>
  <si>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</si>
  <si>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</si>
  <si>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</si>
  <si>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</si>
  <si>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</si>
  <si>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</si>
  <si>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</si>
  <si>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</si>
  <si>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</si>
  <si>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</si>
  <si>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</si>
  <si>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</si>
  <si>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</si>
  <si>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</si>
  <si>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</si>
  <si>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</si>
  <si>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</si>
  <si>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</si>
  <si>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</si>
  <si>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</si>
  <si>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</si>
  <si>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</si>
  <si>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</si>
  <si>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</si>
  <si>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</si>
  <si>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</si>
  <si>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</si>
  <si>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</si>
  <si>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</si>
  <si>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</si>
  <si>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</si>
  <si>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</si>
  <si>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</si>
  <si>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</si>
  <si>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</si>
  <si>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</si>
  <si>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</si>
  <si>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</si>
  <si>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</si>
  <si>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</si>
  <si>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</si>
  <si>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</si>
  <si>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</si>
  <si>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</si>
  <si>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</si>
  <si>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</si>
  <si>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</si>
  <si>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</si>
  <si>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</si>
  <si>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</si>
  <si>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</si>
  <si>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</si>
  <si>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</si>
  <si>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</si>
  <si>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</si>
  <si>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</si>
  <si>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</si>
  <si>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</si>
  <si>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</si>
  <si>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</si>
  <si>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</si>
  <si>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</si>
  <si>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</si>
  <si>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</si>
  <si>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</si>
  <si>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</si>
  <si>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</si>
  <si>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</si>
  <si>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</si>
  <si>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</si>
  <si>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</si>
  <si>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</si>
  <si>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</si>
  <si>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</si>
  <si>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</si>
  <si>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</si>
  <si>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</si>
  <si>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</si>
  <si>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</si>
  <si>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</si>
  <si>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</si>
  <si>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</si>
  <si>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</si>
  <si>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</si>
  <si>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</si>
  <si>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</si>
  <si>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</si>
  <si>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</si>
  <si>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</si>
  <si>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</si>
  <si>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</si>
  <si>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</si>
  <si>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</si>
  <si>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</si>
  <si>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</si>
  <si>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</si>
  <si>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</si>
  <si>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</si>
  <si>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</si>
  <si>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</si>
  <si>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</si>
  <si>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</si>
  <si>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</si>
  <si>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</si>
  <si>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</si>
  <si>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</si>
  <si>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</si>
  <si>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</si>
  <si>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</si>
  <si>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</si>
  <si>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</si>
  <si>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</si>
  <si>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</si>
  <si>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</si>
  <si>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</si>
  <si>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</si>
  <si>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</si>
  <si>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</si>
  <si>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</si>
  <si>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</si>
  <si>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</si>
  <si>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</si>
  <si>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</si>
  <si>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</si>
  <si>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</si>
  <si>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</si>
  <si>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</si>
  <si>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</si>
  <si>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</si>
  <si>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</si>
  <si>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</si>
  <si>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</si>
  <si>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</si>
  <si>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</si>
  <si>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</si>
  <si>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</si>
  <si>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</si>
  <si>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</si>
  <si>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</si>
  <si>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</si>
  <si>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</si>
  <si>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</si>
  <si>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</si>
  <si>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</si>
  <si>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</si>
  <si>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</si>
  <si>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</si>
  <si>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</si>
  <si>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</si>
  <si>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</si>
  <si>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</si>
  <si>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</si>
  <si>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</si>
  <si>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</si>
  <si>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</si>
  <si>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</si>
  <si>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</si>
  <si>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</si>
  <si>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</si>
  <si>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</si>
  <si>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</si>
  <si>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</si>
  <si>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</si>
  <si>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</si>
  <si>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</si>
  <si>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</si>
  <si>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</si>
  <si>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</si>
  <si>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</si>
  <si>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</si>
  <si>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</si>
  <si>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</si>
  <si>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</si>
  <si>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</si>
  <si>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</si>
  <si>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</si>
  <si>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</si>
  <si>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</si>
  <si>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</si>
  <si>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</si>
  <si>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</si>
  <si>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</si>
  <si>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</si>
  <si>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</si>
  <si>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</si>
  <si>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</si>
  <si>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</si>
  <si>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</si>
  <si>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</si>
  <si>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</si>
  <si>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</si>
  <si>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</si>
  <si>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</si>
  <si>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</si>
  <si>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</si>
  <si>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</si>
  <si>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</si>
  <si>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</si>
  <si>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</si>
  <si>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</si>
  <si>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</si>
  <si>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</si>
  <si>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</si>
  <si>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</si>
  <si>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</si>
  <si>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</si>
  <si>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</si>
  <si>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</si>
  <si>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</si>
  <si>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</si>
  <si>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</si>
  <si>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</si>
  <si>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</si>
  <si>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</si>
  <si>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</si>
  <si>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</si>
  <si>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</si>
  <si>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</si>
  <si>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</si>
  <si>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</si>
  <si>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</si>
  <si>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</si>
  <si>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</si>
  <si>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</si>
  <si>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</si>
  <si>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</si>
  <si>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</si>
  <si>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</si>
  <si>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</si>
  <si>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</si>
  <si>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</si>
  <si>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</si>
  <si>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</si>
  <si>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</si>
  <si>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</si>
  <si>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</si>
  <si>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</si>
  <si>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</si>
  <si>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</si>
  <si>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</si>
  <si>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</si>
  <si>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</si>
  <si>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</si>
  <si>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</si>
  <si>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</si>
  <si>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</si>
  <si>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</si>
  <si>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</si>
  <si>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</si>
  <si>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</si>
  <si>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</si>
  <si>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</si>
  <si>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</si>
  <si>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</si>
  <si>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</si>
  <si>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</si>
  <si>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</si>
  <si>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</si>
  <si>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</si>
  <si>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</si>
  <si>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</si>
  <si>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</si>
  <si>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</si>
  <si>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</si>
  <si>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</si>
  <si>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</si>
  <si>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</si>
  <si>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</si>
  <si>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</si>
  <si>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</si>
  <si>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</si>
  <si>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</si>
  <si>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</si>
  <si>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</si>
  <si>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</si>
  <si>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</si>
  <si>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</si>
  <si>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</si>
  <si>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</si>
  <si>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</si>
  <si>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</si>
  <si>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</si>
  <si>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</si>
  <si>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</si>
  <si>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</si>
  <si>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</si>
  <si>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</si>
  <si>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</si>
  <si>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</si>
  <si>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</si>
  <si>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</si>
  <si>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</si>
  <si>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</si>
  <si>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</si>
  <si>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</si>
  <si>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</si>
  <si>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</si>
  <si>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</si>
  <si>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</si>
  <si>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</si>
  <si>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</si>
  <si>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</si>
  <si>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</si>
  <si>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</si>
  <si>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</si>
  <si>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</si>
  <si>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</si>
  <si>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</si>
  <si>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</si>
  <si>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</si>
  <si>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</si>
  <si>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</si>
  <si>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</si>
  <si>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</si>
  <si>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</si>
  <si>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</si>
  <si>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</si>
  <si>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</si>
  <si>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</si>
  <si>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</si>
  <si>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</si>
  <si>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</si>
  <si>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</si>
  <si>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</si>
  <si>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</si>
  <si>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</si>
  <si>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</si>
  <si>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</si>
  <si>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</si>
  <si>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</si>
  <si>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</si>
  <si>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</si>
  <si>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</si>
  <si>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</si>
  <si>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</si>
  <si>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</si>
  <si>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</si>
  <si>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</si>
  <si>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</si>
  <si>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</si>
  <si>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</si>
  <si>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</si>
  <si>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</si>
  <si>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</si>
  <si>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</si>
  <si>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</si>
  <si>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</si>
  <si>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</si>
  <si>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</si>
  <si>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</si>
  <si>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</si>
  <si>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</si>
  <si>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</si>
  <si>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</si>
  <si>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</si>
  <si>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</si>
  <si>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</si>
  <si>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</si>
  <si>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</si>
  <si>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</si>
  <si>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</si>
  <si>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</si>
  <si>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</si>
  <si>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</si>
  <si>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</si>
  <si>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</si>
  <si>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</si>
  <si>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</si>
  <si>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</si>
  <si>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</si>
  <si>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</si>
  <si>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</si>
  <si>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</si>
  <si>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</si>
  <si>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</si>
  <si>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</si>
  <si>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</si>
  <si>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</si>
  <si>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</si>
  <si>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</si>
  <si>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</si>
  <si>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</si>
  <si>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</si>
  <si>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</si>
  <si>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</si>
  <si>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</si>
  <si>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</si>
  <si>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</si>
  <si>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</si>
  <si>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</si>
  <si>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</si>
  <si>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</si>
  <si>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</si>
  <si>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</si>
  <si>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</si>
  <si>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</si>
  <si>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</si>
  <si>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</si>
  <si>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</si>
  <si>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</si>
  <si>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</si>
  <si>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</si>
  <si>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</si>
  <si>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</si>
  <si>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</si>
  <si>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</si>
  <si>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</si>
  <si>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</si>
  <si>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</si>
  <si>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</si>
  <si>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</si>
  <si>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</si>
  <si>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</si>
  <si>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</si>
  <si>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</si>
  <si>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</si>
  <si>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</si>
  <si>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</si>
  <si>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</si>
  <si>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</si>
  <si>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</si>
  <si>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</si>
  <si>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</si>
  <si>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</si>
  <si>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</si>
  <si>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</si>
  <si>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</si>
  <si>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</si>
  <si>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</si>
  <si>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</si>
  <si>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</si>
  <si>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</si>
  <si>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</si>
  <si>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</si>
  <si>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</si>
  <si>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</si>
  <si>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</si>
  <si>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</si>
  <si>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</si>
  <si>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</si>
  <si>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</si>
  <si>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</si>
  <si>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</si>
  <si>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</si>
  <si>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</si>
  <si>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</si>
  <si>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</si>
  <si>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</si>
  <si>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</si>
  <si>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</si>
  <si>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</si>
  <si>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</si>
  <si>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</si>
  <si>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</si>
  <si>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</si>
  <si>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</si>
  <si>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</si>
  <si>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</si>
  <si>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</si>
  <si>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</si>
  <si>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</si>
  <si>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</si>
  <si>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</si>
  <si>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</si>
  <si>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</si>
  <si>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</si>
  <si>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</si>
  <si>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</si>
  <si>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</si>
  <si>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</si>
  <si>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</si>
  <si>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</si>
  <si>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</si>
  <si>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</si>
  <si>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</si>
  <si>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</si>
  <si>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</si>
  <si>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</si>
  <si>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</si>
  <si>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</si>
  <si>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</si>
  <si>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</si>
  <si>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</si>
  <si>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</si>
  <si>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</si>
  <si>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</si>
  <si>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</si>
  <si>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</si>
  <si>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</si>
  <si>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</si>
  <si>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</si>
  <si>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</si>
  <si>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</si>
  <si>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</si>
  <si>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</si>
  <si>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</si>
  <si>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</si>
  <si>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</si>
  <si>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</si>
  <si>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</si>
  <si>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</si>
  <si>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</si>
  <si>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</si>
  <si>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</si>
  <si>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</si>
  <si>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</si>
  <si>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</si>
  <si>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</si>
  <si>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</si>
  <si>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</si>
  <si>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</si>
  <si>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</si>
  <si>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</si>
  <si>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</si>
  <si>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</si>
  <si>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</si>
  <si>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</si>
  <si>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</si>
  <si>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</si>
  <si>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</si>
  <si>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</si>
  <si>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</si>
  <si>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</si>
  <si>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</si>
  <si>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</si>
  <si>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</si>
  <si>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</si>
  <si>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</si>
  <si>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</si>
  <si>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</si>
  <si>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</si>
  <si>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</si>
  <si>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</si>
  <si>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</si>
  <si>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</si>
  <si>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</si>
  <si>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</si>
  <si>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</si>
  <si>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</si>
  <si>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</si>
  <si>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</si>
  <si>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</si>
  <si>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</si>
  <si>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</si>
  <si>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</si>
  <si>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</si>
  <si>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</si>
  <si>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</si>
  <si>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</si>
  <si>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</si>
  <si>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</si>
  <si>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</si>
  <si>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</si>
  <si>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</si>
  <si>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</si>
  <si>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</si>
  <si>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</si>
  <si>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</si>
  <si>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</si>
  <si>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</si>
  <si>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</si>
  <si>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</si>
  <si>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</si>
  <si>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</si>
  <si>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</si>
  <si>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</si>
  <si>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</si>
  <si>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</si>
  <si>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</si>
  <si>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</si>
  <si>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</si>
  <si>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</si>
  <si>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</si>
  <si>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</si>
  <si>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</si>
  <si>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</si>
  <si>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</si>
  <si>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</si>
  <si>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</si>
  <si>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</si>
  <si>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</si>
  <si>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</si>
  <si>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</si>
  <si>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</si>
  <si>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</si>
  <si>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</si>
  <si>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</si>
  <si>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</si>
  <si>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</si>
  <si>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</si>
  <si>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</si>
  <si>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</si>
  <si>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</si>
  <si>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</si>
  <si>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</si>
  <si>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</si>
  <si>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</si>
  <si>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</si>
  <si>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</si>
  <si>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</si>
  <si>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</si>
  <si>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</si>
  <si>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</si>
  <si>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</si>
  <si>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</si>
  <si>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</si>
  <si>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</si>
  <si>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</si>
  <si>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</si>
  <si>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</si>
  <si>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</si>
  <si>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</si>
  <si>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</si>
  <si>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</si>
  <si>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</si>
  <si>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</si>
  <si>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</si>
  <si>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</si>
  <si>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</si>
  <si>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</si>
  <si>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</si>
  <si>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</si>
  <si>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</si>
  <si>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</si>
  <si>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</si>
  <si>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</si>
  <si>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</si>
  <si>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</si>
  <si>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</si>
  <si>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</si>
  <si>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</si>
  <si>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</si>
  <si>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</si>
  <si>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</si>
  <si>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</si>
  <si>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</si>
  <si>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</si>
  <si>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</si>
  <si>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</si>
  <si>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</si>
  <si>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</si>
  <si>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</si>
  <si>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</si>
  <si>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</si>
  <si>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</si>
  <si>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</si>
  <si>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</si>
  <si>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</si>
  <si>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</si>
  <si>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</si>
  <si>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</si>
  <si>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</si>
  <si>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</si>
  <si>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</si>
  <si>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</si>
  <si>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</si>
  <si>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</si>
  <si>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</si>
  <si>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</si>
  <si>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</si>
  <si>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</si>
  <si>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</si>
  <si>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</si>
  <si>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</si>
  <si>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</si>
  <si>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</si>
  <si>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</si>
  <si>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</si>
  <si>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</si>
  <si>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</si>
  <si>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</si>
  <si>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</si>
  <si>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</si>
  <si>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</si>
  <si>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</si>
  <si>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</si>
  <si>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</si>
  <si>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</si>
  <si>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</si>
  <si>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</si>
  <si>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</si>
  <si>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</si>
  <si>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</si>
  <si>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</si>
  <si>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</si>
  <si>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</si>
  <si>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</si>
  <si>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</si>
  <si>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</si>
  <si>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</si>
  <si>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</si>
  <si>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</si>
  <si>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</si>
  <si>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</si>
  <si>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</si>
  <si>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</si>
  <si>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</si>
  <si>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</si>
  <si>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</si>
  <si>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</si>
  <si>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</si>
  <si>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</si>
  <si>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</si>
  <si>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</si>
  <si>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</si>
  <si>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</si>
  <si>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</si>
  <si>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</si>
  <si>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</si>
  <si>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</si>
  <si>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</si>
  <si>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</si>
  <si>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</si>
  <si>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</si>
  <si>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</si>
  <si>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</si>
  <si>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</si>
  <si>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</si>
  <si>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</si>
  <si>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</si>
  <si>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</si>
  <si>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</si>
  <si>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</si>
  <si>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</si>
  <si>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</si>
  <si>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</si>
  <si>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</si>
  <si>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</si>
  <si>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</si>
  <si>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</si>
  <si>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</si>
  <si>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</si>
  <si>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</si>
  <si>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</si>
  <si>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</si>
  <si>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</si>
  <si>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</si>
  <si>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</si>
  <si>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</si>
  <si>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</si>
  <si>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</si>
  <si>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</si>
  <si>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</si>
  <si>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</si>
  <si>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</si>
  <si>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</si>
  <si>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</si>
  <si>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</si>
  <si>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</si>
  <si>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</si>
  <si>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</si>
  <si>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</si>
  <si>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</si>
  <si>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</si>
  <si>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</si>
  <si>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</si>
  <si>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</si>
  <si>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</si>
  <si>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</si>
  <si>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</si>
  <si>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</si>
  <si>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</si>
  <si>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</si>
  <si>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</si>
  <si>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</si>
  <si>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</si>
  <si>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</si>
  <si>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</si>
  <si>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</si>
  <si>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Tasman Industries Ltd</t>
  </si>
  <si>
    <t>The Old Dairy, Rufford Road, Stourbridge, West Midlands, DY97NG</t>
  </si>
  <si>
    <t>Benjamin Sirling</t>
  </si>
  <si>
    <t>sals@tasmanindustries.co.uk</t>
  </si>
  <si>
    <t>Joint Managing Director</t>
  </si>
  <si>
    <t>01384 634461</t>
  </si>
  <si>
    <t>bs@keysandpins.com</t>
  </si>
  <si>
    <t>The company has a policy in place</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</si>
  <si>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</si>
  <si>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</si>
  <si>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EMRT</t>
  </si>
  <si>
    <t>We do not run verification of due diligence findings from our suppliers</t>
  </si>
  <si>
    <t>https://www.keysandpins.com/company-info</t>
  </si>
  <si>
    <t>Because our products do not contain any of theses 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</si>
</sst>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eysandpins.com/company-info" TargetMode="External"/><Relationship Id="rId2" Type="http://schemas.openxmlformats.org/officeDocument/2006/relationships/hyperlink" Target="mailto:bs@keysandpins.com" TargetMode="External"/><Relationship Id="rId1" Type="http://schemas.openxmlformats.org/officeDocument/2006/relationships/hyperlink" Target="mailto:sals@tasmanindustries.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B3AC941-EC13-482E-892D-0ACAB5F85580}"/>
    </customSheetView>
    <customSheetView guid="{4BDF1A28-30D5-449D-B20E-D6C97EF9FAE1}" showAutoFilter="1">
      <selection activeCell="C1" sqref="C1:D65536"/>
      <pageMargins left="0" right="0" top="0" bottom="0" header="0" footer="0"/>
      <pageSetup orientation="portrait"/>
      <autoFilter ref="B1:C1" xr:uid="{B0EC22F0-0E71-4DA0-BA91-29BB8313435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H9" sqref="H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12812</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12813</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12815</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12812</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12814</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12816</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12815</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44869</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t="s">
        <v>12823</v>
      </c>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t="s">
        <v>12823</v>
      </c>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t="s">
        <v>24</v>
      </c>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t="s">
        <v>24</v>
      </c>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t="s">
        <v>24</v>
      </c>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t="s">
        <v>24</v>
      </c>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t="s">
        <v>35</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t="s">
        <v>35</v>
      </c>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t="s">
        <v>24</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t="s">
        <v>24</v>
      </c>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t="s">
        <v>24</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t="s">
        <v>24</v>
      </c>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t="s">
        <v>12817</v>
      </c>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27</v>
      </c>
      <c r="E71" s="323"/>
      <c r="F71" s="51"/>
      <c r="G71" s="338" t="s">
        <v>12822</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t="s">
        <v>24</v>
      </c>
      <c r="E74" s="323"/>
      <c r="F74" s="9"/>
      <c r="G74" s="324" t="s">
        <v>12818</v>
      </c>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t="s">
        <v>24</v>
      </c>
      <c r="E75" s="323"/>
      <c r="F75" s="9"/>
      <c r="G75" s="324" t="s">
        <v>12818</v>
      </c>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24</v>
      </c>
      <c r="E77" s="323"/>
      <c r="F77" s="51"/>
      <c r="G77" s="324" t="s">
        <v>12819</v>
      </c>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24</v>
      </c>
      <c r="E79" s="335"/>
      <c r="F79" s="51"/>
      <c r="G79" s="324" t="s">
        <v>12820</v>
      </c>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t="s">
        <v>24</v>
      </c>
      <c r="E81" s="323"/>
      <c r="F81" s="51"/>
      <c r="G81" s="324" t="s">
        <v>12821</v>
      </c>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C763BC0-40F8-4D0A-BE79-7F3EAD68788E}"/>
    <hyperlink ref="D20" r:id="rId2" xr:uid="{5054444E-1815-412D-9ACD-6B0C8FC62064}"/>
    <hyperlink ref="G71" r:id="rId3" xr:uid="{AB5D9B62-30EF-4D70-83C7-33CA61259EAC}"/>
  </hyperlinks>
  <pageMargins left="0.70866141732283505" right="0.70866141732283505" top="0.74803149606299202" bottom="0.74803149606299202" header="0.31496062992126" footer="0.31496062992126"/>
  <pageSetup scale="42"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Tasman Industries Ltd</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Benjamin Sirling</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sals@tasmanindustries.co.uk</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01384 634461</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Benjamin Sirling</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bs@keysandpins.com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01384 634461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44869</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No</v>
      </c>
      <c r="C20" s="138" t="str">
        <f t="shared" ref="C20:C21" ca="1" si="5">IF(H20=1,J20,I20)</f>
        <v>Complete</v>
      </c>
      <c r="D20" s="86" t="str">
        <f>IF(H20=1,"Click here to answer question 2 for Cobalt","")</f>
        <v/>
      </c>
      <c r="E20" s="17" t="s">
        <v>16</v>
      </c>
      <c r="F20" s="85">
        <f>IF(OR(B$15="No",B$15="Unknown",B$15="Not applicable for this declaration"),0,1)</f>
        <v>0</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8" t="str">
        <f t="shared" ca="1" si="5"/>
        <v>Complete</v>
      </c>
      <c r="D21" s="233" t="str">
        <f>IF(H21=1,"Click here to answer question 2 for Mica","")</f>
        <v/>
      </c>
      <c r="E21" s="17" t="s">
        <v>16</v>
      </c>
      <c r="F21" s="85">
        <f>IF(OR(B$16="No",B$16="Unknown",B$16="Not applicable for this declaration"),0,1)</f>
        <v>0</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No</v>
      </c>
      <c r="C28" s="138" t="str">
        <f ca="1">IF(H28=1,J28,I28)</f>
        <v>Complete</v>
      </c>
      <c r="D28" s="196" t="str">
        <f>IF(H28=1,"Click here to answer question 4 for Cobalt","")</f>
        <v/>
      </c>
      <c r="E28" s="17" t="s">
        <v>16</v>
      </c>
      <c r="F28" s="85">
        <f>F23</f>
        <v>0</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t="str">
        <f>Declaration!D50</f>
        <v>None</v>
      </c>
      <c r="C33" s="138" t="str">
        <f t="shared" ca="1" si="3"/>
        <v>Complete</v>
      </c>
      <c r="D33" s="233" t="str">
        <f>IF(H33=1,"Click here to answer question 5 for Cobalt","")</f>
        <v/>
      </c>
      <c r="E33" s="17" t="s">
        <v>20</v>
      </c>
      <c r="F33" s="85">
        <f>F23</f>
        <v>0</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8" t="str">
        <f t="shared" ca="1" si="3"/>
        <v>Complete</v>
      </c>
      <c r="D34" s="86" t="str">
        <f>IF(H34=1,"Click here to answer question 5 for Mica","")</f>
        <v/>
      </c>
      <c r="E34" s="17" t="s">
        <v>20</v>
      </c>
      <c r="F34" s="85">
        <f>F24</f>
        <v>0</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No</v>
      </c>
      <c r="C38" s="138" t="str">
        <f t="shared" ca="1" si="3"/>
        <v>Complete</v>
      </c>
      <c r="D38" s="233" t="str">
        <f>IF(H38=1,"Click here to answer question 6 for Cobalt","")</f>
        <v/>
      </c>
      <c r="E38" s="17" t="s">
        <v>14</v>
      </c>
      <c r="F38" s="85">
        <f>F23</f>
        <v>0</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8" t="str">
        <f t="shared" ca="1" si="3"/>
        <v>Complete</v>
      </c>
      <c r="D39" s="88" t="str">
        <f>IF(H39=1,"Click here to answer question 6 for Mica","")</f>
        <v/>
      </c>
      <c r="E39" s="17" t="s">
        <v>14</v>
      </c>
      <c r="F39" s="85">
        <f>F24</f>
        <v>0</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No</v>
      </c>
      <c r="C43" s="138" t="str">
        <f t="shared" ca="1" si="3"/>
        <v>Complete</v>
      </c>
      <c r="D43" s="233" t="str">
        <f>IF(H43=1,"Click here to answer question 7 for Cobalt","")</f>
        <v/>
      </c>
      <c r="E43" s="17" t="s">
        <v>16</v>
      </c>
      <c r="F43" s="85">
        <f>F23</f>
        <v>0</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No</v>
      </c>
      <c r="C44" s="138" t="str">
        <f t="shared" ca="1" si="3"/>
        <v>Complete</v>
      </c>
      <c r="D44" s="89" t="str">
        <f>IF(H44=1,"Click here to answer question 7 for Mica","")</f>
        <v/>
      </c>
      <c r="E44" s="17" t="s">
        <v>16</v>
      </c>
      <c r="F44" s="85">
        <f>F24</f>
        <v>0</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t="str">
        <f>Declaration!G69</f>
        <v>The company has a policy in place</v>
      </c>
      <c r="C49" s="80" t="str">
        <f ca="1">IF(H49=1,J49,I49)</f>
        <v>Complete</v>
      </c>
      <c r="D49" s="86" t="str">
        <f>IF(H49=1,"Click here to specify URL for question (A)","")</f>
        <v/>
      </c>
      <c r="E49" s="17"/>
      <c r="F49" s="85">
        <f>IF(AND(F48=1,B48="Yes"),1,0)</f>
        <v>0</v>
      </c>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https://www.keysandpins.com/company-info</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196" t="str">
        <f>IF(H53=1,"Click here to answer question (C)","")</f>
        <v/>
      </c>
      <c r="E53" s="17"/>
      <c r="F53" s="85">
        <f>F23*F$48</f>
        <v>0</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196"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EAC425B-60DB-4ECC-8D6D-9BEB2748C0A3}"/>
    </customSheetView>
    <customSheetView guid="{4BDF1A28-30D5-449D-B20E-D6C97EF9FAE1}" showAutoFilter="1">
      <selection activeCell="C174" sqref="C174"/>
      <pageMargins left="0" right="0" top="0" bottom="0" header="0" footer="0"/>
      <pageSetup paperSize="9" orientation="portrait"/>
      <autoFilter ref="B1:N1" xr:uid="{3538AE7A-231D-4693-BF9E-7B8D0BD8F59A}"/>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16603FCE97B44CB108560D32C04978" ma:contentTypeVersion="16" ma:contentTypeDescription="Create a new document." ma:contentTypeScope="" ma:versionID="79ecb955588e609f1b9eea0b3adc5ecf">
  <xsd:schema xmlns:xsd="http://www.w3.org/2001/XMLSchema" xmlns:xs="http://www.w3.org/2001/XMLSchema" xmlns:p="http://schemas.microsoft.com/office/2006/metadata/properties" xmlns:ns2="2d711ab7-e7ca-47be-94df-dadc8c41916a" xmlns:ns3="ba1c4a76-2183-46c2-b218-bd633d9f1571" targetNamespace="http://schemas.microsoft.com/office/2006/metadata/properties" ma:root="true" ma:fieldsID="fdd7137b40b1d9606f0c66b4b142f4f0" ns2:_="" ns3:_="">
    <xsd:import namespace="2d711ab7-e7ca-47be-94df-dadc8c41916a"/>
    <xsd:import namespace="ba1c4a76-2183-46c2-b218-bd633d9f15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11ab7-e7ca-47be-94df-dadc8c4191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c42578a-f15e-4dc1-a0d1-66bc196757c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1c4a76-2183-46c2-b218-bd633d9f15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ff5d776-abf5-429d-8192-9c47820926d4}" ma:internalName="TaxCatchAll" ma:showField="CatchAllData" ma:web="ba1c4a76-2183-46c2-b218-bd633d9f15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d711ab7-e7ca-47be-94df-dadc8c41916a">
      <Terms xmlns="http://schemas.microsoft.com/office/infopath/2007/PartnerControls"/>
    </lcf76f155ced4ddcb4097134ff3c332f>
    <TaxCatchAll xmlns="ba1c4a76-2183-46c2-b218-bd633d9f1571" xsi:nil="true"/>
  </documentManagement>
</p:properties>
</file>

<file path=customXml/itemProps1.xml><?xml version="1.0" encoding="utf-8"?>
<ds:datastoreItem xmlns:ds="http://schemas.openxmlformats.org/officeDocument/2006/customXml" ds:itemID="{111159AA-0B42-4B27-A1AD-0CA1324291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11ab7-e7ca-47be-94df-dadc8c41916a"/>
    <ds:schemaRef ds:uri="ba1c4a76-2183-46c2-b218-bd633d9f15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2d711ab7-e7ca-47be-94df-dadc8c41916a"/>
    <ds:schemaRef ds:uri="http://schemas.microsoft.com/office/2006/metadata/properties"/>
    <ds:schemaRef ds:uri="http://purl.org/dc/dcmitype/"/>
    <ds:schemaRef ds:uri="ba1c4a76-2183-46c2-b218-bd633d9f1571"/>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John Bairner</cp:lastModifiedBy>
  <cp:revision/>
  <cp:lastPrinted>2023-02-01T15:04:28Z</cp:lastPrinted>
  <dcterms:created xsi:type="dcterms:W3CDTF">2010-06-21T21:00:23Z</dcterms:created>
  <dcterms:modified xsi:type="dcterms:W3CDTF">2023-02-02T07:15:17Z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0x0101004A16603FCE97B44CB108560D32C04978</vt:lpwstr>
  </property>
</Properties>
</file>